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sti\Dropbox\Lease Agreements\"/>
    </mc:Choice>
  </mc:AlternateContent>
  <xr:revisionPtr revIDLastSave="0" documentId="13_ncr:1_{F3CF3635-DE71-4CF4-B915-2D64060EB98E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Application" sheetId="15" r:id="rId1"/>
    <sheet name="Tenants" sheetId="42" state="hidden" r:id="rId2"/>
    <sheet name="Payment Schedule" sheetId="43" state="hidden" r:id="rId3"/>
    <sheet name="Execution" sheetId="44" state="hidden" r:id="rId4"/>
    <sheet name="Other Info" sheetId="17" state="hidden" r:id="rId5"/>
    <sheet name="Lease Upload" sheetId="35" state="hidden" r:id="rId6"/>
  </sheets>
  <definedNames>
    <definedName name="_xlnm._FilterDatabase" localSheetId="4" hidden="1">'Other Info'!$B$16:$L$16</definedName>
    <definedName name="OLE_LINK16" localSheetId="2">'Payment Schedule'!#REF!</definedName>
    <definedName name="OLE_LINK6" localSheetId="2">'Payment Schedule'!#REF!</definedName>
    <definedName name="_xlnm.Print_Area" localSheetId="0">Application!$A$1:$K$38</definedName>
    <definedName name="_xlnm.Print_Area" localSheetId="3">Execution!$A$1:$E$43</definedName>
    <definedName name="_xlnm.Print_Area" localSheetId="5">'Lease Upload'!#REF!</definedName>
    <definedName name="_xlnm.Print_Area" localSheetId="2">'Payment Schedule'!$A$1:$H$31</definedName>
    <definedName name="_xlnm.Print_Area" localSheetId="1">Tenants!$A$1:$E$44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3" l="1"/>
  <c r="A5" i="43"/>
  <c r="C16" i="43"/>
  <c r="C14" i="43"/>
  <c r="F9" i="35"/>
  <c r="F8" i="35"/>
  <c r="F7" i="35"/>
  <c r="F6" i="35"/>
  <c r="F5" i="35"/>
  <c r="F4" i="35"/>
  <c r="F3" i="35"/>
  <c r="F2" i="35"/>
  <c r="G14" i="17"/>
  <c r="AM9" i="35" s="1"/>
  <c r="G13" i="17"/>
  <c r="AM8" i="35" s="1"/>
  <c r="G12" i="17"/>
  <c r="AM7" i="35" s="1"/>
  <c r="G11" i="17"/>
  <c r="AM6" i="35" s="1"/>
  <c r="G10" i="17"/>
  <c r="AM5" i="35" s="1"/>
  <c r="G9" i="17"/>
  <c r="AM4" i="35" s="1"/>
  <c r="G8" i="17"/>
  <c r="AM3" i="35" s="1"/>
  <c r="G7" i="17"/>
  <c r="AM2" i="35" s="1"/>
  <c r="F13" i="17"/>
  <c r="F14" i="17"/>
  <c r="F12" i="17"/>
  <c r="F11" i="17"/>
  <c r="F10" i="17"/>
  <c r="F9" i="17"/>
  <c r="F8" i="17"/>
  <c r="F7" i="17"/>
  <c r="E14" i="17"/>
  <c r="E13" i="17"/>
  <c r="E12" i="17"/>
  <c r="E11" i="17"/>
  <c r="E10" i="17"/>
  <c r="E9" i="17"/>
  <c r="E8" i="17"/>
  <c r="E7" i="17"/>
  <c r="F4" i="43"/>
  <c r="C5" i="43"/>
  <c r="H9" i="35"/>
  <c r="H8" i="35"/>
  <c r="H7" i="35"/>
  <c r="H6" i="35"/>
  <c r="H5" i="35"/>
  <c r="H4" i="35"/>
  <c r="H3" i="35"/>
  <c r="H2" i="35"/>
  <c r="C4" i="43"/>
  <c r="C15" i="43"/>
  <c r="C13" i="43"/>
  <c r="C12" i="43"/>
  <c r="C11" i="43"/>
  <c r="C10" i="43"/>
  <c r="C9" i="43"/>
  <c r="C8" i="43"/>
  <c r="C7" i="43"/>
  <c r="C6" i="43"/>
  <c r="C7" i="17"/>
  <c r="C3" i="43"/>
  <c r="F3" i="43" s="1"/>
  <c r="C27" i="43"/>
  <c r="A9" i="35"/>
  <c r="A8" i="35"/>
  <c r="A7" i="35"/>
  <c r="A6" i="35"/>
  <c r="A5" i="35"/>
  <c r="A4" i="35"/>
  <c r="A3" i="35"/>
  <c r="A2" i="35"/>
  <c r="C8" i="17" l="1"/>
  <c r="C9" i="17"/>
  <c r="C10" i="17"/>
  <c r="C11" i="17"/>
  <c r="C12" i="17"/>
  <c r="C13" i="17"/>
  <c r="C14" i="17"/>
  <c r="E8" i="35"/>
  <c r="E9" i="35" l="1"/>
  <c r="E2" i="35"/>
  <c r="E3" i="35"/>
  <c r="E7" i="35"/>
  <c r="E5" i="35"/>
  <c r="E6" i="35"/>
  <c r="E4" i="35"/>
  <c r="B3" i="17" l="1"/>
  <c r="A2" i="43"/>
  <c r="A3" i="43" s="1"/>
  <c r="E35" i="42" l="1"/>
  <c r="E29" i="44" s="1"/>
  <c r="B35" i="42"/>
  <c r="B29" i="44" s="1"/>
  <c r="E24" i="42"/>
  <c r="E20" i="44" s="1"/>
  <c r="B24" i="42"/>
  <c r="B20" i="44" s="1"/>
  <c r="E13" i="42"/>
  <c r="E11" i="44" s="1"/>
  <c r="B13" i="42"/>
  <c r="B11" i="44" s="1"/>
  <c r="E2" i="42"/>
  <c r="E2" i="44" s="1"/>
  <c r="B2" i="42"/>
  <c r="B2" i="44" s="1"/>
  <c r="C25" i="43"/>
  <c r="F2" i="43" s="1"/>
  <c r="E30" i="44"/>
  <c r="B30" i="44"/>
  <c r="E21" i="44"/>
  <c r="B21" i="44"/>
  <c r="E12" i="44"/>
  <c r="B12" i="44"/>
  <c r="E3" i="44"/>
  <c r="B3" i="44"/>
  <c r="F5" i="43" l="1"/>
  <c r="F6" i="43" s="1"/>
  <c r="C2" i="43"/>
  <c r="AN9" i="35"/>
  <c r="Y9" i="35"/>
  <c r="X9" i="35"/>
  <c r="W9" i="35"/>
  <c r="T9" i="35"/>
  <c r="J9" i="35"/>
  <c r="D9" i="35"/>
  <c r="C9" i="35"/>
  <c r="AN8" i="35"/>
  <c r="Y8" i="35"/>
  <c r="X8" i="35"/>
  <c r="W8" i="35"/>
  <c r="T8" i="35"/>
  <c r="J8" i="35"/>
  <c r="D8" i="35"/>
  <c r="C8" i="35"/>
  <c r="B13" i="17" s="1"/>
  <c r="AO8" i="35"/>
  <c r="AN7" i="35"/>
  <c r="Y7" i="35"/>
  <c r="X7" i="35"/>
  <c r="W7" i="35"/>
  <c r="T7" i="35"/>
  <c r="J7" i="35"/>
  <c r="D7" i="35"/>
  <c r="C7" i="35"/>
  <c r="AO7" i="35"/>
  <c r="AN6" i="35"/>
  <c r="Y6" i="35"/>
  <c r="X6" i="35"/>
  <c r="W6" i="35"/>
  <c r="T6" i="35"/>
  <c r="J6" i="35"/>
  <c r="D6" i="35"/>
  <c r="C6" i="35"/>
  <c r="AO6" i="35"/>
  <c r="AN5" i="35"/>
  <c r="Y5" i="35"/>
  <c r="X5" i="35"/>
  <c r="W5" i="35"/>
  <c r="T5" i="35"/>
  <c r="J5" i="35"/>
  <c r="D5" i="35"/>
  <c r="C5" i="35"/>
  <c r="AO5" i="35"/>
  <c r="AN4" i="35"/>
  <c r="Y4" i="35"/>
  <c r="X4" i="35"/>
  <c r="W4" i="35"/>
  <c r="T4" i="35"/>
  <c r="J4" i="35"/>
  <c r="D4" i="35"/>
  <c r="C4" i="35"/>
  <c r="B9" i="17" s="1"/>
  <c r="AO4" i="35"/>
  <c r="AN3" i="35"/>
  <c r="Y3" i="35"/>
  <c r="X3" i="35"/>
  <c r="W3" i="35"/>
  <c r="T3" i="35"/>
  <c r="J3" i="35"/>
  <c r="D3" i="35"/>
  <c r="C3" i="35"/>
  <c r="AO3" i="35"/>
  <c r="AN2" i="35"/>
  <c r="Y2" i="35"/>
  <c r="X2" i="35"/>
  <c r="W2" i="35"/>
  <c r="T2" i="35"/>
  <c r="J2" i="35"/>
  <c r="D2" i="35"/>
  <c r="C2" i="35"/>
  <c r="AO2" i="35"/>
  <c r="A6" i="43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B25" i="42"/>
  <c r="E25" i="42"/>
  <c r="B26" i="42"/>
  <c r="E26" i="42"/>
  <c r="B27" i="42"/>
  <c r="E27" i="42"/>
  <c r="B28" i="42"/>
  <c r="E28" i="42"/>
  <c r="B29" i="42"/>
  <c r="E29" i="42"/>
  <c r="B30" i="42"/>
  <c r="E30" i="42"/>
  <c r="B31" i="42"/>
  <c r="E31" i="42"/>
  <c r="B36" i="42"/>
  <c r="E36" i="42"/>
  <c r="B37" i="42"/>
  <c r="E37" i="42"/>
  <c r="B38" i="42"/>
  <c r="E38" i="42"/>
  <c r="B39" i="42"/>
  <c r="E39" i="42"/>
  <c r="B40" i="42"/>
  <c r="E40" i="42"/>
  <c r="B41" i="42"/>
  <c r="E41" i="42"/>
  <c r="B42" i="42"/>
  <c r="E42" i="42"/>
  <c r="E20" i="42"/>
  <c r="B20" i="42"/>
  <c r="E19" i="42"/>
  <c r="B19" i="42"/>
  <c r="E18" i="42"/>
  <c r="B18" i="42"/>
  <c r="E17" i="42"/>
  <c r="B17" i="42"/>
  <c r="E16" i="42"/>
  <c r="B16" i="42"/>
  <c r="E15" i="42"/>
  <c r="B15" i="42"/>
  <c r="E14" i="42"/>
  <c r="B14" i="42"/>
  <c r="E9" i="42"/>
  <c r="B9" i="42"/>
  <c r="E8" i="42"/>
  <c r="B8" i="42"/>
  <c r="E7" i="42"/>
  <c r="B7" i="42"/>
  <c r="E6" i="42"/>
  <c r="B6" i="42"/>
  <c r="E5" i="42"/>
  <c r="B5" i="42"/>
  <c r="E4" i="42"/>
  <c r="B4" i="42"/>
  <c r="E3" i="42"/>
  <c r="B3" i="42"/>
  <c r="D14" i="17"/>
  <c r="AJ9" i="35" s="1"/>
  <c r="AL9" i="35"/>
  <c r="D13" i="17"/>
  <c r="AJ8" i="35" s="1"/>
  <c r="AL8" i="35"/>
  <c r="AL7" i="35"/>
  <c r="AL6" i="35"/>
  <c r="AL5" i="35"/>
  <c r="AL4" i="35"/>
  <c r="AL3" i="35"/>
  <c r="AL2" i="35"/>
  <c r="D12" i="17"/>
  <c r="AJ7" i="35" s="1"/>
  <c r="D11" i="17"/>
  <c r="AJ6" i="35" s="1"/>
  <c r="D10" i="17"/>
  <c r="AJ5" i="35" s="1"/>
  <c r="D9" i="17"/>
  <c r="AJ4" i="35" s="1"/>
  <c r="D8" i="17"/>
  <c r="AJ3" i="35" s="1"/>
  <c r="D7" i="17"/>
  <c r="AJ2" i="35" s="1"/>
  <c r="B10" i="17" l="1"/>
  <c r="B7" i="17"/>
  <c r="B12" i="17"/>
  <c r="B8" i="17"/>
  <c r="B11" i="17"/>
  <c r="B14" i="17"/>
  <c r="AO9" i="35"/>
  <c r="C17" i="43"/>
  <c r="C28" i="43" s="1"/>
  <c r="AF3" i="35" l="1"/>
  <c r="AF4" i="35"/>
  <c r="AF5" i="35"/>
  <c r="AF6" i="35"/>
  <c r="AF7" i="35"/>
  <c r="AF8" i="35"/>
  <c r="AF9" i="35"/>
  <c r="AF2" i="35" l="1"/>
</calcChain>
</file>

<file path=xl/sharedStrings.xml><?xml version="1.0" encoding="utf-8"?>
<sst xmlns="http://schemas.openxmlformats.org/spreadsheetml/2006/main" count="603" uniqueCount="296">
  <si>
    <t>Instructions</t>
  </si>
  <si>
    <t>Property Information</t>
  </si>
  <si>
    <t>1.) For each tenant, fill out all of the information highlighted in yellow</t>
  </si>
  <si>
    <t>Address:</t>
  </si>
  <si>
    <t>242-244 Quail St., Albany, NY 12203</t>
  </si>
  <si>
    <t>&lt;-- Drop down menu</t>
  </si>
  <si>
    <t>2.) Fill out property information highlighted in yellow (use the drop down menu)</t>
  </si>
  <si>
    <r>
      <t>3.) E-mail this file (</t>
    </r>
    <r>
      <rPr>
        <b/>
        <u/>
        <sz val="12"/>
        <color rgb="FFC00000"/>
        <rFont val="Times New Roman"/>
        <family val="1"/>
      </rPr>
      <t>Microsoft Excel file only</t>
    </r>
    <r>
      <rPr>
        <b/>
        <sz val="12"/>
        <color rgb="FFC00000"/>
        <rFont val="Times New Roman"/>
        <family val="1"/>
      </rPr>
      <t xml:space="preserve">) to justin@jandjip.com </t>
    </r>
  </si>
  <si>
    <t>Unit #:</t>
  </si>
  <si>
    <t>1 &amp; 2</t>
  </si>
  <si>
    <t>Floor # 1 / Tenant # 1</t>
  </si>
  <si>
    <t>Floor # 1 / Tenant # 2</t>
  </si>
  <si>
    <t>Floor # 1 / Tenant # 3</t>
  </si>
  <si>
    <t>Floor # 1 / Tenant # 4</t>
  </si>
  <si>
    <t>First Name:</t>
  </si>
  <si>
    <t>Last Name:</t>
  </si>
  <si>
    <t>Date of Birth:</t>
  </si>
  <si>
    <t>Tenant Cell:</t>
  </si>
  <si>
    <t>Tenant E-mail:</t>
  </si>
  <si>
    <t>Social Security:</t>
  </si>
  <si>
    <t>Mailing Address:</t>
  </si>
  <si>
    <t>City:</t>
  </si>
  <si>
    <t>State:</t>
  </si>
  <si>
    <t>Zip Code:</t>
  </si>
  <si>
    <t>Parent Name:</t>
  </si>
  <si>
    <t>Parent Cell:</t>
  </si>
  <si>
    <t>Parent E-Mail:</t>
  </si>
  <si>
    <t>Floor # 2 / Tenant # 1</t>
  </si>
  <si>
    <t>Floor # 2 / Tenant # 2</t>
  </si>
  <si>
    <t>Floor # 2 / Tenant # 3</t>
  </si>
  <si>
    <t>Floor # 2 / Tenant # 4</t>
  </si>
  <si>
    <t xml:space="preserve"> </t>
  </si>
  <si>
    <t>Tenant Information</t>
  </si>
  <si>
    <t>Tenant Name:</t>
  </si>
  <si>
    <t>Due Date</t>
  </si>
  <si>
    <t>Payment Type</t>
  </si>
  <si>
    <t>Amount ($)</t>
  </si>
  <si>
    <t>Summary of Payments</t>
  </si>
  <si>
    <t>Security Deposit</t>
  </si>
  <si>
    <t>Application Fees</t>
  </si>
  <si>
    <t>Water Usage Fee</t>
  </si>
  <si>
    <t>Water Usage Fee (1x per year)</t>
  </si>
  <si>
    <t>Rent</t>
  </si>
  <si>
    <t>Total</t>
  </si>
  <si>
    <t>Inputs</t>
  </si>
  <si>
    <t>Monthly Rent Per Person:</t>
  </si>
  <si>
    <t>Maximum Tenants Per Unit:</t>
  </si>
  <si>
    <t>Charge Application Fee?</t>
  </si>
  <si>
    <t>Yes</t>
  </si>
  <si>
    <t>Security Deposit Per Person</t>
  </si>
  <si>
    <t>First Payment Date</t>
  </si>
  <si>
    <t>Select "Copy / Select" to include both charts</t>
  </si>
  <si>
    <t>Monthly Rent Per Lease:</t>
  </si>
  <si>
    <t>Check to Chart</t>
  </si>
  <si>
    <t>Tenant Signature</t>
  </si>
  <si>
    <t>X</t>
  </si>
  <si>
    <t>J&amp;J Investment Properties LLC</t>
  </si>
  <si>
    <t>Property Manager</t>
  </si>
  <si>
    <t>h</t>
  </si>
  <si>
    <t>Contact List Information</t>
  </si>
  <si>
    <t>Tenant Name</t>
  </si>
  <si>
    <t>Tenant E-mail</t>
  </si>
  <si>
    <t>Tenant Phone</t>
  </si>
  <si>
    <t>Parent Name</t>
  </si>
  <si>
    <t>Parent E-mail</t>
  </si>
  <si>
    <t>Parent Phone</t>
  </si>
  <si>
    <t>Property Address</t>
  </si>
  <si>
    <t>Vlookup Value</t>
  </si>
  <si>
    <t>Street Lookup</t>
  </si>
  <si>
    <t>Property Owner</t>
  </si>
  <si>
    <t>182 Quail St., Albany, NY 12203</t>
  </si>
  <si>
    <t>182 Quail Street</t>
  </si>
  <si>
    <t>J&amp;J 182 Quail Street, LLC</t>
  </si>
  <si>
    <t>198 Ontario St., Albany, NY 12203</t>
  </si>
  <si>
    <t>198 Ontario Street</t>
  </si>
  <si>
    <t>J&amp;J 198 Ontario Street, LLC</t>
  </si>
  <si>
    <t>199 Quail St., Albany, NY 12203</t>
  </si>
  <si>
    <t>199</t>
  </si>
  <si>
    <t>199 Quail Street</t>
  </si>
  <si>
    <t>J&amp;J 199 Quail Street, LLC</t>
  </si>
  <si>
    <t>207 Quail St., Albany, NY 12203</t>
  </si>
  <si>
    <t>207</t>
  </si>
  <si>
    <t>207 Quail Street</t>
  </si>
  <si>
    <t>J&amp;J 207 Quail Street, LLC</t>
  </si>
  <si>
    <t>215-217 Quail St., Albany, NY 12203</t>
  </si>
  <si>
    <t>215 Quail Street</t>
  </si>
  <si>
    <t>J&amp;J 215 Quail Street, LLC</t>
  </si>
  <si>
    <t>228 Western Ave., Albany, NY 12203</t>
  </si>
  <si>
    <t>228</t>
  </si>
  <si>
    <t>228 Western Avenue</t>
  </si>
  <si>
    <t>J&amp;J 228 Western Avenue, LLC</t>
  </si>
  <si>
    <t>236 Western Ave., Albany, NY 12203</t>
  </si>
  <si>
    <t>236</t>
  </si>
  <si>
    <t>236 Western Avenue</t>
  </si>
  <si>
    <t>J&amp;J 236 Western Avenue, LLC</t>
  </si>
  <si>
    <t>238 Quail St., Albany, NY 12203</t>
  </si>
  <si>
    <t>238 Quail Street</t>
  </si>
  <si>
    <t>J&amp;J 238 Quail Street, LLC</t>
  </si>
  <si>
    <t>240 Western Ave., Albany, NY 12203</t>
  </si>
  <si>
    <t>240</t>
  </si>
  <si>
    <t>240 Western Avenue</t>
  </si>
  <si>
    <t>J&amp;J 240 Western Avenue, LLC</t>
  </si>
  <si>
    <t>241 Quail St., Albany, NY 12203</t>
  </si>
  <si>
    <t>241 Quail Street</t>
  </si>
  <si>
    <t>J&amp;J 241 Quail Street, LLC</t>
  </si>
  <si>
    <t>242 Quail Street</t>
  </si>
  <si>
    <t>J&amp;J 242 Quail Street, LLC</t>
  </si>
  <si>
    <t>248 Western Ave., Albany, NY 12203</t>
  </si>
  <si>
    <t>248</t>
  </si>
  <si>
    <t>248 Western Avenue</t>
  </si>
  <si>
    <t>J&amp;J 248 Western Avenue, LLC</t>
  </si>
  <si>
    <t>250 Western Ave., Albany, NY 12203</t>
  </si>
  <si>
    <t>250 Western Avenue</t>
  </si>
  <si>
    <t>J&amp;J 250 Western Avenue LLC</t>
  </si>
  <si>
    <t>252 Western Ave., Albany, NY 12203</t>
  </si>
  <si>
    <t>252</t>
  </si>
  <si>
    <t>252 Western Avenue</t>
  </si>
  <si>
    <t>J&amp;J 252 Western Avenue, LLC</t>
  </si>
  <si>
    <t>258 Western Ave., Albany, NY 12203</t>
  </si>
  <si>
    <t>258</t>
  </si>
  <si>
    <t>258 Western Avenue</t>
  </si>
  <si>
    <t>J&amp;J 258 Western Avenue, LLC</t>
  </si>
  <si>
    <t>268 Western Ave., Albany, NY 12203</t>
  </si>
  <si>
    <t>268</t>
  </si>
  <si>
    <t>268 Western Avenue</t>
  </si>
  <si>
    <t>J&amp;J 268 Western Avenue, LLC</t>
  </si>
  <si>
    <t>272 Western Ave., Albany, NY 12203</t>
  </si>
  <si>
    <t>272</t>
  </si>
  <si>
    <t>272 Western Avenue</t>
  </si>
  <si>
    <t>J&amp;J 272 Western Avenue, LLC</t>
  </si>
  <si>
    <t>274 Western Ave., Albany, NY 12203</t>
  </si>
  <si>
    <t>274</t>
  </si>
  <si>
    <t>274 Western Avenue</t>
  </si>
  <si>
    <t>J&amp;J 274 Western Avenue, LLC</t>
  </si>
  <si>
    <t>275 Ontario St., Albany, NY 12203</t>
  </si>
  <si>
    <t>275 Ontario Street</t>
  </si>
  <si>
    <t>J&amp;J 275 Ontario Street, LLC</t>
  </si>
  <si>
    <t>379 Morris St., Albany, NY 12208</t>
  </si>
  <si>
    <t>379 Morris Street</t>
  </si>
  <si>
    <t>J&amp;J 379 Morris Street, LLC</t>
  </si>
  <si>
    <t>433 Morris St., Albany, NY 12208</t>
  </si>
  <si>
    <t>433 Morris Street</t>
  </si>
  <si>
    <t>J&amp;J 433 Morris Street, LLC</t>
  </si>
  <si>
    <t>445 Morris St., Albany, NY 12208</t>
  </si>
  <si>
    <t>445 Morris Street</t>
  </si>
  <si>
    <t>J&amp;J 43-55 N 5th Street LLC</t>
  </si>
  <si>
    <t>448 Hamilton St., Albany, NY 12203</t>
  </si>
  <si>
    <t>448 Hamilton Street</t>
  </si>
  <si>
    <t>J&amp;J 448 Hamilton Street LLC</t>
  </si>
  <si>
    <t>459 Jay Street, Albany, NY 12203</t>
  </si>
  <si>
    <t>459 Jay Street</t>
  </si>
  <si>
    <t>J&amp;J 459 Jay Street LLC</t>
  </si>
  <si>
    <t>465 Hudson Ave., Albany, NY 12203</t>
  </si>
  <si>
    <t>465 Hudson Avenue</t>
  </si>
  <si>
    <t>J&amp;J 465 Hudson Avenue, LLC</t>
  </si>
  <si>
    <t>470 Hamilton St., Albany, NY 12203</t>
  </si>
  <si>
    <t>470 Hamilton Street</t>
  </si>
  <si>
    <t>J&amp;J 470 Hamilton Street, LLC</t>
  </si>
  <si>
    <t>473 Hamilton St., Albany, NY 12203</t>
  </si>
  <si>
    <t>473 Hamilton Street</t>
  </si>
  <si>
    <t>J&amp;J 473 Hamilton Street, LLC</t>
  </si>
  <si>
    <t>483 Hamilton St., Albany, NY 12203</t>
  </si>
  <si>
    <t>483 Hamilton Street</t>
  </si>
  <si>
    <t>J&amp;J 483 Hamilton Street, LLC</t>
  </si>
  <si>
    <t>484 Hamilton St., Albany, NY 12203</t>
  </si>
  <si>
    <t>484 Hamilton Street</t>
  </si>
  <si>
    <t>J&amp;J 484 Hamilton Street, LLC</t>
  </si>
  <si>
    <t>491 Hamilton St., Albany, NY 12203</t>
  </si>
  <si>
    <t>491 Hamilton Street</t>
  </si>
  <si>
    <t>J&amp;J 491 Hamilton Street, LLC</t>
  </si>
  <si>
    <t>501 Hamilton St., Albany, NY 12203</t>
  </si>
  <si>
    <t>501 Hamilton Street</t>
  </si>
  <si>
    <t>J&amp;J 501 Hamilton Street, LLC</t>
  </si>
  <si>
    <t>508 Hamilton St., Albany, NY 12203</t>
  </si>
  <si>
    <t>508 Hamilton Street</t>
  </si>
  <si>
    <t>J&amp;J 508 Hamilton Street, LLC</t>
  </si>
  <si>
    <t>511 Hamilton St., Albany, NY 12203</t>
  </si>
  <si>
    <t>511 Hamilton Street</t>
  </si>
  <si>
    <t>J&amp;J 511 Hamilton Street, LLC</t>
  </si>
  <si>
    <t>519 Hamilton St., Albany, NY 12203</t>
  </si>
  <si>
    <t>519 Hamilton Street</t>
  </si>
  <si>
    <t>J&amp;J 519 Hamilton Street, LLC</t>
  </si>
  <si>
    <t>702 State St., Albany, NY 12203</t>
  </si>
  <si>
    <t>702 State Street</t>
  </si>
  <si>
    <t>J&amp;J 702 State Street, LLC</t>
  </si>
  <si>
    <t>716 State St., Albany, NY 12203</t>
  </si>
  <si>
    <t>716 State Street</t>
  </si>
  <si>
    <t>J&amp;J 716 State Street, LLC</t>
  </si>
  <si>
    <t>Unit #</t>
  </si>
  <si>
    <t>1&amp;2</t>
  </si>
  <si>
    <t>1, 2 &amp; 3</t>
  </si>
  <si>
    <t>State List</t>
  </si>
  <si>
    <t>Application Fee</t>
  </si>
  <si>
    <t>AK</t>
  </si>
  <si>
    <t>AL</t>
  </si>
  <si>
    <t>No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</si>
  <si>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</si>
  <si>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</si>
  <si>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</si>
  <si>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</si>
  <si>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</si>
  <si>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</si>
  <si>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</si>
  <si>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</si>
  <si>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</si>
  <si>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</si>
  <si>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</si>
  <si>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</si>
  <si>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</si>
  <si>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</si>
  <si>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</si>
  <si>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</si>
  <si>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</si>
  <si>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</si>
  <si>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</si>
  <si>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</si>
  <si>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</si>
  <si>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</si>
  <si>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</si>
  <si>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</si>
  <si>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</si>
  <si>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</si>
  <si>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</si>
  <si>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</si>
  <si>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</si>
  <si>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</si>
  <si>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</si>
  <si>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</si>
  <si>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</si>
  <si>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</si>
  <si>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</si>
  <si>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</si>
  <si>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</si>
  <si>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</si>
  <si>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</si>
  <si>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</si>
  <si>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</si>
  <si>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</si>
  <si>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</si>
  <si>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</si>
  <si>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</si>
  <si>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</si>
  <si>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</si>
  <si>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</si>
  <si>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Property Name *</t>
  </si>
  <si>
    <t>Unit Number *</t>
  </si>
  <si>
    <t>First Name *</t>
  </si>
  <si>
    <t>Last Name *</t>
  </si>
  <si>
    <t>Lease Start Date (optional)</t>
  </si>
  <si>
    <t>Lease End Date (optional)</t>
  </si>
  <si>
    <t>Rent Cycle (optional if columns H-S are empty)</t>
  </si>
  <si>
    <t>Rent 1 Amount</t>
  </si>
  <si>
    <t>Rent 1 Account</t>
  </si>
  <si>
    <t>Rent 1 Next Due Date</t>
  </si>
  <si>
    <t>Rent 1 Memo</t>
  </si>
  <si>
    <t>Rent 2 Amount</t>
  </si>
  <si>
    <t>Rent 2 Account</t>
  </si>
  <si>
    <t>Rent 2 Next Due Date</t>
  </si>
  <si>
    <t>Rent 2 Memo</t>
  </si>
  <si>
    <t>Rent 3 Amount</t>
  </si>
  <si>
    <t>Rent 3 Account</t>
  </si>
  <si>
    <t>Rent 3 Next Due Date</t>
  </si>
  <si>
    <t>Rent 3 Memo</t>
  </si>
  <si>
    <t>Street Address Line 1 (optional)</t>
  </si>
  <si>
    <t>Street Address Line 2 (optional)</t>
  </si>
  <si>
    <t>Street Address Line 3 (optional)</t>
  </si>
  <si>
    <t>City/Locality (optional)</t>
  </si>
  <si>
    <t>State/Province/Territory (optional)</t>
  </si>
  <si>
    <t>Postal Code (optional)</t>
  </si>
  <si>
    <t>Alternate Address Line 1 (optional)</t>
  </si>
  <si>
    <t>Alternate Address Line 2 (optional)</t>
  </si>
  <si>
    <t>Alternate Address Line 3 (optional)</t>
  </si>
  <si>
    <t>Alternate City/Locality (optional)</t>
  </si>
  <si>
    <t>Alternate State/Province/Territory (optional)</t>
  </si>
  <si>
    <t>Alternate Postal Code (optional)</t>
  </si>
  <si>
    <t>Login email (optional)</t>
  </si>
  <si>
    <t>Alternate email (optional)</t>
  </si>
  <si>
    <t>Home Phone (optional)</t>
  </si>
  <si>
    <t>Work Phone (optional)</t>
  </si>
  <si>
    <t>Mobile (optional)</t>
  </si>
  <si>
    <t>Fax (optional)</t>
  </si>
  <si>
    <t>Emergency Contact Name (optional)</t>
  </si>
  <si>
    <t>Emergency Contact Phone (optional)</t>
  </si>
  <si>
    <t>Date Of Birth (optional)</t>
  </si>
  <si>
    <t>Comments (optional)</t>
  </si>
  <si>
    <t>1-A</t>
  </si>
  <si>
    <t>Monthly</t>
  </si>
  <si>
    <t>Rent Income</t>
  </si>
  <si>
    <t/>
  </si>
  <si>
    <t>1-B</t>
  </si>
  <si>
    <t>1-C</t>
  </si>
  <si>
    <t>1-D</t>
  </si>
  <si>
    <t>2-A</t>
  </si>
  <si>
    <t>2-B</t>
  </si>
  <si>
    <t>2-C</t>
  </si>
  <si>
    <t>2-D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</si>
</sst>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\-000\-0000"/>
    <numFmt numFmtId="166" formatCode="mm/dd/yyyy;"/>
    <numFmt numFmtId="167" formatCode="mm/dd/yyyy"/>
    <numFmt numFmtId="168" formatCode="00000"/>
    <numFmt numFmtId="169" formatCode="[&lt;=9999999]###\-####;\(###\)\ ###\-####"/>
    <numFmt numFmtId="170" formatCode="000\-00\-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2"/>
      <color rgb="FFC00000"/>
      <name val="Times New Roman"/>
      <family val="1"/>
    </font>
    <font>
      <b/>
      <u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1"/>
      <color rgb="FF0000FF"/>
      <name val="Calibri"/>
      <family val="2"/>
      <scheme val="minor"/>
    </font>
    <font>
      <b/>
      <u/>
      <sz val="12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u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C00000"/>
      <name val="Times New Roman"/>
      <family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3F3F3F"/>
        <bgColor rgb="FF3F3F3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rgb="FF000000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4" fillId="0" borderId="24"/>
    <xf numFmtId="0" fontId="27" fillId="0" borderId="0"/>
    <xf numFmtId="0" fontId="30" fillId="0" borderId="0"/>
    <xf numFmtId="0" fontId="24" fillId="0" borderId="24" applyNumberFormat="0" applyFill="0" applyAlignment="0" applyProtection="0"/>
    <xf numFmtId="0" fontId="39" fillId="0" borderId="0" applyNumberFormat="0" applyFill="0" applyBorder="0" applyProtection="0"/>
  </cellStyleXfs>
  <cellXfs count="158">
    <xf numFmtId="0" fontId="0" fillId="0" borderId="0" xfId="0"/>
    <xf numFmtId="0" fontId="9" fillId="2" borderId="0" xfId="0" applyFont="1" applyFill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0" fillId="5" borderId="3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0" fillId="2" borderId="0" xfId="0" applyFill="1"/>
    <xf numFmtId="0" fontId="7" fillId="5" borderId="11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5" borderId="9" xfId="0" applyFont="1" applyFill="1" applyBorder="1"/>
    <xf numFmtId="0" fontId="4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164" fontId="4" fillId="2" borderId="4" xfId="1" applyNumberFormat="1" applyFont="1" applyFill="1" applyBorder="1" applyAlignment="1" applyProtection="1">
      <alignment vertical="center"/>
    </xf>
    <xf numFmtId="164" fontId="4" fillId="2" borderId="4" xfId="1" applyNumberFormat="1" applyFont="1" applyFill="1" applyBorder="1" applyAlignment="1" applyProtection="1">
      <alignment horizontal="right" vertical="center"/>
    </xf>
    <xf numFmtId="0" fontId="3" fillId="2" borderId="5" xfId="0" applyFont="1" applyFill="1" applyBorder="1"/>
    <xf numFmtId="164" fontId="3" fillId="2" borderId="4" xfId="0" applyNumberFormat="1" applyFont="1" applyFill="1" applyBorder="1"/>
    <xf numFmtId="164" fontId="3" fillId="2" borderId="4" xfId="1" applyNumberFormat="1" applyFont="1" applyFill="1" applyBorder="1" applyAlignment="1" applyProtection="1">
      <alignment vertical="center"/>
    </xf>
    <xf numFmtId="0" fontId="23" fillId="2" borderId="0" xfId="0" applyFont="1" applyFill="1" applyAlignment="1">
      <alignment vertical="center"/>
    </xf>
    <xf numFmtId="0" fontId="20" fillId="0" borderId="0" xfId="0" applyFont="1"/>
    <xf numFmtId="0" fontId="21" fillId="0" borderId="0" xfId="0" applyFont="1"/>
    <xf numFmtId="0" fontId="28" fillId="2" borderId="0" xfId="0" applyFont="1" applyFill="1"/>
    <xf numFmtId="0" fontId="28" fillId="2" borderId="0" xfId="0" applyFont="1" applyFill="1" applyAlignment="1">
      <alignment horizontal="center"/>
    </xf>
    <xf numFmtId="166" fontId="28" fillId="2" borderId="0" xfId="3" applyNumberFormat="1" applyFont="1" applyFill="1" applyAlignment="1">
      <alignment horizontal="center"/>
    </xf>
    <xf numFmtId="165" fontId="28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9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28" fillId="4" borderId="0" xfId="0" applyFont="1" applyFill="1"/>
    <xf numFmtId="0" fontId="31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166" fontId="28" fillId="4" borderId="0" xfId="3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165" fontId="28" fillId="4" borderId="0" xfId="0" applyNumberFormat="1" applyFont="1" applyFill="1" applyAlignment="1">
      <alignment horizontal="center"/>
    </xf>
    <xf numFmtId="0" fontId="25" fillId="7" borderId="24" xfId="7" applyFont="1" applyFill="1" applyAlignment="1">
      <alignment horizontal="center"/>
    </xf>
    <xf numFmtId="166" fontId="25" fillId="7" borderId="24" xfId="3" applyNumberFormat="1" applyFont="1" applyFill="1" applyBorder="1" applyAlignment="1">
      <alignment horizontal="center"/>
    </xf>
    <xf numFmtId="44" fontId="25" fillId="7" borderId="24" xfId="3" applyFont="1" applyFill="1" applyBorder="1" applyAlignment="1">
      <alignment horizontal="center"/>
    </xf>
    <xf numFmtId="166" fontId="25" fillId="7" borderId="24" xfId="7" applyNumberFormat="1" applyFont="1" applyFill="1" applyAlignment="1">
      <alignment horizontal="center"/>
    </xf>
    <xf numFmtId="168" fontId="25" fillId="7" borderId="24" xfId="7" applyNumberFormat="1" applyFont="1" applyFill="1" applyAlignment="1">
      <alignment horizontal="center"/>
    </xf>
    <xf numFmtId="169" fontId="25" fillId="7" borderId="24" xfId="7" applyNumberFormat="1" applyFont="1" applyFill="1" applyAlignment="1">
      <alignment horizontal="center"/>
    </xf>
    <xf numFmtId="0" fontId="31" fillId="2" borderId="0" xfId="0" applyFont="1" applyFill="1" applyAlignment="1">
      <alignment horizontal="left"/>
    </xf>
    <xf numFmtId="0" fontId="25" fillId="7" borderId="24" xfId="7" applyFont="1" applyFill="1" applyAlignment="1">
      <alignment horizontal="left"/>
    </xf>
    <xf numFmtId="0" fontId="18" fillId="2" borderId="0" xfId="2" applyFont="1" applyFill="1" applyBorder="1" applyAlignment="1" applyProtection="1">
      <alignment horizontal="left" vertical="center"/>
    </xf>
    <xf numFmtId="0" fontId="9" fillId="6" borderId="7" xfId="0" applyFont="1" applyFill="1" applyBorder="1" applyAlignment="1" applyProtection="1">
      <alignment horizontal="left" vertical="center"/>
      <protection locked="0"/>
    </xf>
    <xf numFmtId="49" fontId="0" fillId="4" borderId="0" xfId="0" applyNumberFormat="1" applyFill="1" applyAlignment="1">
      <alignment horizontal="right"/>
    </xf>
    <xf numFmtId="49" fontId="0" fillId="2" borderId="0" xfId="0" applyNumberFormat="1" applyFill="1" applyAlignment="1">
      <alignment horizontal="right"/>
    </xf>
    <xf numFmtId="0" fontId="3" fillId="0" borderId="0" xfId="0" applyFont="1"/>
    <xf numFmtId="0" fontId="5" fillId="0" borderId="0" xfId="0" applyFont="1"/>
    <xf numFmtId="0" fontId="10" fillId="5" borderId="11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5" borderId="9" xfId="0" applyFont="1" applyFill="1" applyBorder="1" applyAlignment="1">
      <alignment vertical="center"/>
    </xf>
    <xf numFmtId="167" fontId="0" fillId="4" borderId="0" xfId="0" applyNumberFormat="1" applyFill="1"/>
    <xf numFmtId="167" fontId="0" fillId="2" borderId="0" xfId="0" applyNumberFormat="1" applyFill="1"/>
    <xf numFmtId="14" fontId="3" fillId="2" borderId="5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8" fillId="2" borderId="22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/>
    <xf numFmtId="0" fontId="25" fillId="5" borderId="11" xfId="0" applyFont="1" applyFill="1" applyBorder="1" applyAlignment="1">
      <alignment horizontal="left"/>
    </xf>
    <xf numFmtId="0" fontId="25" fillId="5" borderId="10" xfId="0" applyFont="1" applyFill="1" applyBorder="1" applyAlignment="1">
      <alignment horizontal="left"/>
    </xf>
    <xf numFmtId="0" fontId="25" fillId="5" borderId="10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left"/>
    </xf>
    <xf numFmtId="165" fontId="0" fillId="2" borderId="4" xfId="0" applyNumberFormat="1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165" fontId="0" fillId="2" borderId="6" xfId="0" applyNumberForma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0" fillId="2" borderId="5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25" fillId="5" borderId="3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5" fillId="5" borderId="21" xfId="0" applyFont="1" applyFill="1" applyBorder="1" applyAlignment="1">
      <alignment horizontal="center"/>
    </xf>
    <xf numFmtId="0" fontId="25" fillId="5" borderId="11" xfId="0" applyFont="1" applyFill="1" applyBorder="1"/>
    <xf numFmtId="0" fontId="9" fillId="2" borderId="7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/>
    </xf>
    <xf numFmtId="0" fontId="4" fillId="0" borderId="0" xfId="0" applyFont="1"/>
    <xf numFmtId="0" fontId="10" fillId="8" borderId="25" xfId="0" applyFont="1" applyFill="1" applyBorder="1" applyAlignment="1">
      <alignment vertical="center"/>
    </xf>
    <xf numFmtId="0" fontId="11" fillId="8" borderId="26" xfId="0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11" fillId="8" borderId="27" xfId="0" applyFont="1" applyFill="1" applyBorder="1" applyAlignment="1">
      <alignment vertical="center"/>
    </xf>
    <xf numFmtId="0" fontId="9" fillId="9" borderId="0" xfId="0" applyFont="1" applyFill="1" applyAlignment="1">
      <alignment horizontal="left" vertical="center"/>
    </xf>
    <xf numFmtId="0" fontId="18" fillId="9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0" fontId="35" fillId="0" borderId="8" xfId="0" applyFont="1" applyBorder="1"/>
    <xf numFmtId="0" fontId="35" fillId="0" borderId="7" xfId="0" applyFont="1" applyBorder="1"/>
    <xf numFmtId="164" fontId="35" fillId="0" borderId="6" xfId="0" applyNumberFormat="1" applyFont="1" applyBorder="1"/>
    <xf numFmtId="0" fontId="5" fillId="4" borderId="3" xfId="0" applyFont="1" applyFill="1" applyBorder="1" applyAlignment="1">
      <alignment horizontal="left" indent="1"/>
    </xf>
    <xf numFmtId="164" fontId="5" fillId="4" borderId="1" xfId="0" applyNumberFormat="1" applyFont="1" applyFill="1" applyBorder="1"/>
    <xf numFmtId="0" fontId="7" fillId="5" borderId="3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right" vertical="center"/>
    </xf>
    <xf numFmtId="14" fontId="3" fillId="2" borderId="8" xfId="0" applyNumberFormat="1" applyFont="1" applyFill="1" applyBorder="1" applyAlignment="1">
      <alignment horizontal="left" vertical="center"/>
    </xf>
    <xf numFmtId="164" fontId="5" fillId="4" borderId="2" xfId="0" applyNumberFormat="1" applyFont="1" applyFill="1" applyBorder="1"/>
    <xf numFmtId="0" fontId="9" fillId="10" borderId="28" xfId="0" applyFont="1" applyFill="1" applyBorder="1" applyAlignment="1" applyProtection="1">
      <alignment horizontal="left" vertical="center"/>
      <protection locked="0"/>
    </xf>
    <xf numFmtId="167" fontId="9" fillId="10" borderId="28" xfId="0" applyNumberFormat="1" applyFont="1" applyFill="1" applyBorder="1" applyAlignment="1" applyProtection="1">
      <alignment horizontal="left" vertical="center"/>
      <protection locked="0"/>
    </xf>
    <xf numFmtId="169" fontId="9" fillId="10" borderId="28" xfId="0" applyNumberFormat="1" applyFont="1" applyFill="1" applyBorder="1" applyAlignment="1" applyProtection="1">
      <alignment horizontal="left" vertical="center"/>
      <protection locked="0"/>
    </xf>
    <xf numFmtId="168" fontId="9" fillId="10" borderId="28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/>
    <xf numFmtId="0" fontId="0" fillId="2" borderId="7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70" fontId="9" fillId="10" borderId="28" xfId="0" applyNumberFormat="1" applyFont="1" applyFill="1" applyBorder="1" applyAlignment="1" applyProtection="1">
      <alignment horizontal="left" vertical="center"/>
      <protection locked="0"/>
    </xf>
    <xf numFmtId="165" fontId="0" fillId="2" borderId="0" xfId="0" applyNumberFormat="1" applyFill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4" fontId="36" fillId="2" borderId="4" xfId="0" quotePrefix="1" applyNumberFormat="1" applyFont="1" applyFill="1" applyBorder="1" applyAlignment="1">
      <alignment horizontal="right" vertical="center"/>
    </xf>
    <xf numFmtId="14" fontId="22" fillId="11" borderId="5" xfId="0" applyNumberFormat="1" applyFont="1" applyFill="1" applyBorder="1" applyAlignment="1">
      <alignment horizontal="left" vertical="center"/>
    </xf>
    <xf numFmtId="0" fontId="22" fillId="11" borderId="0" xfId="0" applyFont="1" applyFill="1" applyAlignment="1">
      <alignment vertical="center"/>
    </xf>
    <xf numFmtId="164" fontId="22" fillId="11" borderId="4" xfId="1" applyNumberFormat="1" applyFont="1" applyFill="1" applyBorder="1" applyAlignment="1" applyProtection="1">
      <alignment vertical="center"/>
    </xf>
    <xf numFmtId="14" fontId="22" fillId="11" borderId="8" xfId="0" applyNumberFormat="1" applyFont="1" applyFill="1" applyBorder="1" applyAlignment="1">
      <alignment horizontal="left" vertical="center"/>
    </xf>
    <xf numFmtId="0" fontId="22" fillId="11" borderId="7" xfId="0" applyFont="1" applyFill="1" applyBorder="1" applyAlignment="1">
      <alignment vertical="center"/>
    </xf>
    <xf numFmtId="164" fontId="22" fillId="11" borderId="6" xfId="1" applyNumberFormat="1" applyFont="1" applyFill="1" applyBorder="1" applyAlignment="1" applyProtection="1">
      <alignment vertical="center"/>
    </xf>
    <xf numFmtId="0" fontId="12" fillId="2" borderId="0" xfId="0" applyFont="1" applyFill="1" applyAlignment="1">
      <alignment vertical="top" wrapText="1"/>
    </xf>
    <xf numFmtId="164" fontId="6" fillId="12" borderId="4" xfId="1" applyNumberFormat="1" applyFont="1" applyFill="1" applyBorder="1" applyAlignment="1" applyProtection="1">
      <alignment horizontal="right" vertical="center"/>
    </xf>
    <xf numFmtId="164" fontId="6" fillId="12" borderId="4" xfId="1" applyNumberFormat="1" applyFont="1" applyFill="1" applyBorder="1" applyAlignment="1" applyProtection="1">
      <alignment vertical="center"/>
    </xf>
    <xf numFmtId="0" fontId="10" fillId="5" borderId="29" xfId="0" applyFont="1" applyFill="1" applyBorder="1" applyAlignment="1">
      <alignment vertical="center"/>
    </xf>
    <xf numFmtId="0" fontId="11" fillId="5" borderId="30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11" fillId="5" borderId="10" xfId="0" applyFont="1" applyFill="1" applyBorder="1" applyAlignment="1">
      <alignment vertical="center"/>
    </xf>
    <xf numFmtId="167" fontId="9" fillId="6" borderId="7" xfId="0" applyNumberFormat="1" applyFont="1" applyFill="1" applyBorder="1" applyAlignment="1" applyProtection="1">
      <alignment horizontal="left" vertical="center"/>
      <protection locked="0"/>
    </xf>
    <xf numFmtId="169" fontId="9" fillId="6" borderId="7" xfId="0" applyNumberFormat="1" applyFont="1" applyFill="1" applyBorder="1" applyAlignment="1" applyProtection="1">
      <alignment horizontal="left" vertical="center"/>
      <protection locked="0"/>
    </xf>
    <xf numFmtId="168" fontId="9" fillId="6" borderId="7" xfId="0" applyNumberFormat="1" applyFont="1" applyFill="1" applyBorder="1" applyAlignment="1" applyProtection="1">
      <alignment horizontal="left" vertical="center"/>
      <protection locked="0"/>
    </xf>
    <xf numFmtId="170" fontId="9" fillId="6" borderId="7" xfId="0" applyNumberFormat="1" applyFont="1" applyFill="1" applyBorder="1" applyAlignment="1" applyProtection="1">
      <alignment horizontal="left" vertical="center"/>
      <protection locked="0"/>
    </xf>
    <xf numFmtId="0" fontId="2" fillId="13" borderId="7" xfId="0" applyFont="1" applyFill="1" applyBorder="1"/>
    <xf numFmtId="0" fontId="17" fillId="13" borderId="7" xfId="2" applyFill="1" applyBorder="1" applyAlignment="1"/>
    <xf numFmtId="14" fontId="2" fillId="13" borderId="7" xfId="0" applyNumberFormat="1" applyFont="1" applyFill="1" applyBorder="1" applyAlignment="1">
      <alignment horizontal="left"/>
    </xf>
    <xf numFmtId="0" fontId="2" fillId="13" borderId="7" xfId="0" applyFont="1" applyFill="1" applyBorder="1" applyAlignment="1">
      <alignment horizontal="left"/>
    </xf>
    <xf numFmtId="0" fontId="14" fillId="6" borderId="2" xfId="2" applyFont="1" applyFill="1" applyBorder="1" applyAlignment="1" applyProtection="1">
      <alignment horizontal="left" vertical="center"/>
      <protection locked="0"/>
    </xf>
    <xf numFmtId="0" fontId="14" fillId="6" borderId="7" xfId="2" applyFont="1" applyFill="1" applyBorder="1" applyAlignment="1" applyProtection="1">
      <alignment horizontal="left" vertical="center"/>
      <protection locked="0"/>
    </xf>
    <xf numFmtId="0" fontId="10" fillId="5" borderId="5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</cellXfs>
  <cellStyles count="9">
    <cellStyle name="Comma" xfId="1" builtinId="3"/>
    <cellStyle name="Currency" xfId="3" builtinId="4"/>
    <cellStyle name="Explanatory Text 2" xfId="5" xr:uid="{5179B0BA-E414-42FC-A309-11F6302C418A}"/>
    <cellStyle name="Heading 3" xfId="7" builtinId="18"/>
    <cellStyle name="Heading 3 2" xfId="4" xr:uid="{A63FB25A-C24B-4FB4-AE4E-739AEFC8E98B}"/>
    <cellStyle name="Hyperlink" xfId="2" builtinId="8"/>
    <cellStyle name="Normal" xfId="0" builtinId="0"/>
    <cellStyle name="Normal 2" xfId="6" xr:uid="{5CDF3035-93BA-4D31-9E28-8483B2F374F6}"/>
    <cellStyle name="Normal 3" xfId="8" xr:uid="{E6ADFF0C-40F0-46BF-97B5-90CB779473A7}"/>
  </cellStyles>
  <dxfs count="5"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393700</xdr:colOff>
          <xdr:row>4</xdr:row>
          <xdr:rowOff>127000</xdr:rowOff>
        </xdr:from>
        <xdr:to>
          <xdr:col>8</xdr:col>
          <xdr:colOff>381000</xdr:colOff>
          <xdr:row>7</xdr:row>
          <xdr:rowOff>107950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Copy Floor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393700</xdr:colOff>
          <xdr:row>1</xdr:row>
          <xdr:rowOff>31750</xdr:rowOff>
        </xdr:from>
        <xdr:to>
          <xdr:col>8</xdr:col>
          <xdr:colOff>393700</xdr:colOff>
          <xdr:row>4</xdr:row>
          <xdr:rowOff>12700</xdr:rowOff>
        </xdr:to>
        <xdr:sp macro="" textlink="">
          <xdr:nvSpPr>
            <xdr:cNvPr id="19458" name="Butto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Copy Floor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8</xdr:row>
          <xdr:rowOff>50800</xdr:rowOff>
        </xdr:from>
        <xdr:to>
          <xdr:col>8</xdr:col>
          <xdr:colOff>381000</xdr:colOff>
          <xdr:row>11</xdr:row>
          <xdr:rowOff>31750</xdr:rowOff>
        </xdr:to>
        <xdr:sp macro="" textlink="">
          <xdr:nvSpPr>
            <xdr:cNvPr id="19459" name="Button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Copy Both Floors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20</xdr:row>
          <xdr:rowOff>0</xdr:rowOff>
        </xdr:from>
        <xdr:to>
          <xdr:col>6</xdr:col>
          <xdr:colOff>38100</xdr:colOff>
          <xdr:row>24</xdr:row>
          <xdr:rowOff>57150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2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Copy / Select Charts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412750</xdr:colOff>
          <xdr:row>1</xdr:row>
          <xdr:rowOff>19050</xdr:rowOff>
        </xdr:from>
        <xdr:to>
          <xdr:col>8</xdr:col>
          <xdr:colOff>393700</xdr:colOff>
          <xdr:row>3</xdr:row>
          <xdr:rowOff>203200</xdr:rowOff>
        </xdr:to>
        <xdr:sp macro="" textlink="">
          <xdr:nvSpPr>
            <xdr:cNvPr id="20482" name="Butto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Floor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400050</xdr:colOff>
          <xdr:row>4</xdr:row>
          <xdr:rowOff>133350</xdr:rowOff>
        </xdr:from>
        <xdr:to>
          <xdr:col>8</xdr:col>
          <xdr:colOff>374650</xdr:colOff>
          <xdr:row>7</xdr:row>
          <xdr:rowOff>107950</xdr:rowOff>
        </xdr:to>
        <xdr:sp macro="" textlink="">
          <xdr:nvSpPr>
            <xdr:cNvPr id="20483" name="Button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3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Floor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400050</xdr:colOff>
          <xdr:row>8</xdr:row>
          <xdr:rowOff>50800</xdr:rowOff>
        </xdr:from>
        <xdr:to>
          <xdr:col>8</xdr:col>
          <xdr:colOff>381000</xdr:colOff>
          <xdr:row>11</xdr:row>
          <xdr:rowOff>19050</xdr:rowOff>
        </xdr:to>
        <xdr:sp macro="" textlink="">
          <xdr:nvSpPr>
            <xdr:cNvPr id="20484" name="Button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3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Both Floors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!&amp;@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3"/>
  <sheetViews>
    <sheetView tabSelected="1" zoomScale="85" zoomScaleNormal="85" workbookViewId="0">
      <selection activeCell="B31" sqref="B31"/>
    </sheetView>
  </sheetViews>
  <sheetFormatPr defaultColWidth="9" defaultRowHeight="15.5" x14ac:dyDescent="0.35"/>
  <cols>
    <col min="1" max="1" width="18.1796875" style="1" customWidth="1"/>
    <col min="2" max="2" width="31" style="1" customWidth="1"/>
    <col min="3" max="3" width="3.453125" style="1" customWidth="1"/>
    <col min="4" max="4" width="17.7265625" style="1" customWidth="1"/>
    <col min="5" max="5" width="31" style="1" customWidth="1"/>
    <col min="6" max="6" width="4.7265625" style="1" customWidth="1"/>
    <col min="7" max="7" width="17.1796875" style="1" customWidth="1"/>
    <col min="8" max="8" width="31" style="1" customWidth="1"/>
    <col min="9" max="9" width="3.453125" style="1" customWidth="1"/>
    <col min="10" max="10" width="16.81640625" style="1" bestFit="1" customWidth="1"/>
    <col min="11" max="11" width="31" style="1" customWidth="1"/>
    <col min="12" max="16384" width="9" style="1"/>
  </cols>
  <sheetData>
    <row r="1" spans="1:11" x14ac:dyDescent="0.35">
      <c r="A1" s="15" t="s">
        <v>0</v>
      </c>
      <c r="B1" s="16"/>
      <c r="C1" s="16"/>
      <c r="D1" s="16"/>
      <c r="E1" s="17"/>
      <c r="G1" s="15" t="s">
        <v>1</v>
      </c>
      <c r="H1" s="16"/>
      <c r="I1" s="16"/>
      <c r="J1" s="16"/>
      <c r="K1" s="17"/>
    </row>
    <row r="2" spans="1:11" x14ac:dyDescent="0.35">
      <c r="A2" s="18" t="s">
        <v>2</v>
      </c>
      <c r="B2" s="14"/>
      <c r="G2" s="1" t="s">
        <v>3</v>
      </c>
      <c r="H2" s="154"/>
      <c r="I2" s="154"/>
      <c r="J2" s="154"/>
      <c r="K2" s="18" t="s">
        <v>5</v>
      </c>
    </row>
    <row r="3" spans="1:11" x14ac:dyDescent="0.35">
      <c r="A3" s="18" t="s">
        <v>6</v>
      </c>
      <c r="B3" s="14"/>
    </row>
    <row r="4" spans="1:11" x14ac:dyDescent="0.35">
      <c r="A4" s="18" t="s">
        <v>7</v>
      </c>
      <c r="B4" s="14"/>
      <c r="G4" s="1" t="s">
        <v>8</v>
      </c>
      <c r="H4" s="155"/>
      <c r="I4" s="155"/>
      <c r="J4" s="155"/>
      <c r="K4" s="18" t="s">
        <v>5</v>
      </c>
    </row>
    <row r="6" spans="1:11" x14ac:dyDescent="0.35">
      <c r="A6" s="64" t="s">
        <v>10</v>
      </c>
      <c r="B6" s="145"/>
      <c r="C6" s="65"/>
      <c r="D6" s="64" t="s">
        <v>11</v>
      </c>
      <c r="E6" s="66"/>
      <c r="G6" s="64" t="s">
        <v>12</v>
      </c>
      <c r="H6" s="145"/>
      <c r="I6" s="65"/>
      <c r="J6" s="64" t="s">
        <v>13</v>
      </c>
      <c r="K6" s="66"/>
    </row>
    <row r="7" spans="1:11" x14ac:dyDescent="0.35">
      <c r="A7" s="65" t="s">
        <v>14</v>
      </c>
      <c r="B7" s="150"/>
      <c r="C7" s="65"/>
      <c r="D7" s="65" t="s">
        <v>14</v>
      </c>
      <c r="E7" s="59"/>
      <c r="F7" s="65"/>
      <c r="G7" s="65" t="s">
        <v>14</v>
      </c>
      <c r="H7" s="59"/>
      <c r="I7" s="65"/>
      <c r="J7" s="65" t="s">
        <v>14</v>
      </c>
      <c r="K7" s="121"/>
    </row>
    <row r="8" spans="1:11" x14ac:dyDescent="0.35">
      <c r="A8" s="65" t="s">
        <v>15</v>
      </c>
      <c r="B8" s="150"/>
      <c r="C8" s="65"/>
      <c r="D8" s="65" t="s">
        <v>15</v>
      </c>
      <c r="E8" s="59"/>
      <c r="F8" s="65"/>
      <c r="G8" s="65" t="s">
        <v>15</v>
      </c>
      <c r="H8" s="59"/>
      <c r="I8" s="65"/>
      <c r="J8" s="65" t="s">
        <v>15</v>
      </c>
      <c r="K8" s="121"/>
    </row>
    <row r="9" spans="1:11" x14ac:dyDescent="0.35">
      <c r="A9" s="65" t="s">
        <v>16</v>
      </c>
      <c r="B9" s="152"/>
      <c r="C9" s="65"/>
      <c r="D9" s="65" t="s">
        <v>16</v>
      </c>
      <c r="E9" s="146"/>
      <c r="F9" s="65"/>
      <c r="G9" s="65" t="s">
        <v>16</v>
      </c>
      <c r="H9" s="146"/>
      <c r="I9" s="65"/>
      <c r="J9" s="1" t="s">
        <v>16</v>
      </c>
      <c r="K9" s="122"/>
    </row>
    <row r="10" spans="1:11" x14ac:dyDescent="0.35">
      <c r="A10" s="1" t="s">
        <v>17</v>
      </c>
      <c r="B10" s="150"/>
      <c r="C10" s="65"/>
      <c r="D10" s="1" t="s">
        <v>17</v>
      </c>
      <c r="E10" s="147"/>
      <c r="F10" s="65"/>
      <c r="G10" s="1" t="s">
        <v>17</v>
      </c>
      <c r="H10" s="147"/>
      <c r="I10" s="65"/>
      <c r="J10" s="1" t="s">
        <v>17</v>
      </c>
      <c r="K10" s="123"/>
    </row>
    <row r="11" spans="1:11" x14ac:dyDescent="0.35">
      <c r="A11" s="1" t="s">
        <v>18</v>
      </c>
      <c r="B11" s="151"/>
      <c r="C11" s="65"/>
      <c r="D11" s="1" t="s">
        <v>18</v>
      </c>
      <c r="E11" s="59"/>
      <c r="F11" s="65"/>
      <c r="G11" s="1" t="s">
        <v>18</v>
      </c>
      <c r="H11" s="59"/>
      <c r="I11" s="65"/>
      <c r="J11" s="1" t="s">
        <v>18</v>
      </c>
      <c r="K11" s="121"/>
    </row>
    <row r="12" spans="1:11" x14ac:dyDescent="0.35">
      <c r="A12" s="1" t="s">
        <v>19</v>
      </c>
      <c r="B12" s="150"/>
      <c r="C12" s="65"/>
      <c r="D12" s="1" t="s">
        <v>19</v>
      </c>
      <c r="E12" s="149"/>
      <c r="F12" s="65"/>
      <c r="G12" s="1" t="s">
        <v>19</v>
      </c>
      <c r="H12" s="149"/>
      <c r="I12" s="65"/>
      <c r="J12" s="1" t="s">
        <v>19</v>
      </c>
      <c r="K12" s="129"/>
    </row>
    <row r="13" spans="1:11" x14ac:dyDescent="0.35">
      <c r="A13" s="1" t="s">
        <v>20</v>
      </c>
      <c r="B13" s="150"/>
      <c r="C13" s="65"/>
      <c r="D13" s="1" t="s">
        <v>20</v>
      </c>
      <c r="E13" s="59"/>
      <c r="F13" s="65"/>
      <c r="G13" s="1" t="s">
        <v>20</v>
      </c>
      <c r="H13" s="59"/>
      <c r="I13" s="65"/>
      <c r="J13" s="1" t="s">
        <v>20</v>
      </c>
      <c r="K13" s="121"/>
    </row>
    <row r="14" spans="1:11" x14ac:dyDescent="0.35">
      <c r="A14" s="1" t="s">
        <v>21</v>
      </c>
      <c r="B14" s="150"/>
      <c r="C14" s="65"/>
      <c r="D14" s="1" t="s">
        <v>21</v>
      </c>
      <c r="E14" s="59"/>
      <c r="F14" s="65"/>
      <c r="G14" s="1" t="s">
        <v>21</v>
      </c>
      <c r="H14" s="59"/>
      <c r="I14" s="65"/>
      <c r="J14" s="1" t="s">
        <v>21</v>
      </c>
      <c r="K14" s="121"/>
    </row>
    <row r="15" spans="1:11" x14ac:dyDescent="0.35">
      <c r="A15" s="1" t="s">
        <v>22</v>
      </c>
      <c r="B15" s="150"/>
      <c r="C15" s="65"/>
      <c r="D15" s="1" t="s">
        <v>22</v>
      </c>
      <c r="E15" s="59"/>
      <c r="F15" s="65"/>
      <c r="G15" s="1" t="s">
        <v>22</v>
      </c>
      <c r="H15" s="59"/>
      <c r="I15" s="65"/>
      <c r="J15" s="1" t="s">
        <v>22</v>
      </c>
      <c r="K15" s="59"/>
    </row>
    <row r="16" spans="1:11" x14ac:dyDescent="0.35">
      <c r="A16" s="1" t="s">
        <v>23</v>
      </c>
      <c r="B16" s="153"/>
      <c r="C16" s="65"/>
      <c r="D16" s="1" t="s">
        <v>23</v>
      </c>
      <c r="E16" s="148"/>
      <c r="F16" s="65"/>
      <c r="G16" s="1" t="s">
        <v>23</v>
      </c>
      <c r="H16" s="148"/>
      <c r="I16" s="65"/>
      <c r="J16" s="1" t="s">
        <v>23</v>
      </c>
      <c r="K16" s="124"/>
    </row>
    <row r="17" spans="1:11" x14ac:dyDescent="0.35">
      <c r="A17" s="1" t="s">
        <v>24</v>
      </c>
      <c r="B17" s="150"/>
      <c r="C17" s="65"/>
      <c r="D17" s="1" t="s">
        <v>24</v>
      </c>
      <c r="E17" s="59"/>
      <c r="F17" s="65"/>
      <c r="G17" s="1" t="s">
        <v>24</v>
      </c>
      <c r="H17" s="59"/>
      <c r="I17" s="65"/>
      <c r="J17" s="1" t="s">
        <v>24</v>
      </c>
      <c r="K17" s="123"/>
    </row>
    <row r="18" spans="1:11" x14ac:dyDescent="0.35">
      <c r="A18" s="1" t="s">
        <v>25</v>
      </c>
      <c r="B18" s="150"/>
      <c r="C18" s="65"/>
      <c r="D18" s="1" t="s">
        <v>25</v>
      </c>
      <c r="E18" s="147"/>
      <c r="F18" s="65"/>
      <c r="G18" s="1" t="s">
        <v>25</v>
      </c>
      <c r="H18" s="147"/>
      <c r="I18" s="65"/>
      <c r="J18" s="1" t="s">
        <v>25</v>
      </c>
      <c r="K18" s="123"/>
    </row>
    <row r="19" spans="1:11" x14ac:dyDescent="0.35">
      <c r="A19" s="1" t="s">
        <v>26</v>
      </c>
      <c r="B19" s="151"/>
      <c r="C19" s="12"/>
      <c r="D19" s="1" t="s">
        <v>26</v>
      </c>
      <c r="E19" s="59"/>
      <c r="G19" s="1" t="s">
        <v>26</v>
      </c>
      <c r="H19" s="59"/>
      <c r="I19" s="12"/>
      <c r="J19" s="1" t="s">
        <v>26</v>
      </c>
      <c r="K19" s="121"/>
    </row>
    <row r="20" spans="1:11" x14ac:dyDescent="0.35">
      <c r="A20" s="105"/>
      <c r="B20" s="105"/>
      <c r="C20" s="107"/>
      <c r="D20" s="105"/>
      <c r="E20" s="105"/>
      <c r="F20" s="105"/>
      <c r="G20" s="105"/>
      <c r="H20" s="105"/>
      <c r="I20" s="12"/>
    </row>
    <row r="21" spans="1:11" x14ac:dyDescent="0.35">
      <c r="A21" s="103" t="s">
        <v>27</v>
      </c>
      <c r="B21" s="104"/>
      <c r="C21" s="105"/>
      <c r="D21" s="103" t="s">
        <v>28</v>
      </c>
      <c r="E21" s="106"/>
      <c r="F21" s="105"/>
      <c r="G21" s="103" t="s">
        <v>29</v>
      </c>
      <c r="H21" s="104"/>
      <c r="I21" s="65"/>
      <c r="J21" s="156" t="s">
        <v>30</v>
      </c>
      <c r="K21" s="157"/>
    </row>
    <row r="22" spans="1:11" x14ac:dyDescent="0.35">
      <c r="A22" s="105" t="s">
        <v>14</v>
      </c>
      <c r="B22" s="121"/>
      <c r="C22" s="108"/>
      <c r="D22" s="105" t="s">
        <v>14</v>
      </c>
      <c r="E22" s="121"/>
      <c r="F22" s="105"/>
      <c r="G22" s="105" t="s">
        <v>14</v>
      </c>
      <c r="H22" s="121"/>
      <c r="I22" s="58"/>
      <c r="J22" s="65" t="s">
        <v>14</v>
      </c>
      <c r="K22" s="121"/>
    </row>
    <row r="23" spans="1:11" x14ac:dyDescent="0.35">
      <c r="A23" s="105" t="s">
        <v>15</v>
      </c>
      <c r="B23" s="121"/>
      <c r="C23" s="107"/>
      <c r="D23" s="105" t="s">
        <v>15</v>
      </c>
      <c r="E23" s="121"/>
      <c r="F23" s="105"/>
      <c r="G23" s="105" t="s">
        <v>15</v>
      </c>
      <c r="H23" s="121"/>
      <c r="I23" s="12"/>
      <c r="J23" s="65" t="s">
        <v>15</v>
      </c>
      <c r="K23" s="121"/>
    </row>
    <row r="24" spans="1:11" x14ac:dyDescent="0.35">
      <c r="A24" s="105" t="s">
        <v>16</v>
      </c>
      <c r="B24" s="122"/>
      <c r="C24" s="105"/>
      <c r="D24" s="105" t="s">
        <v>16</v>
      </c>
      <c r="E24" s="122"/>
      <c r="F24" s="105"/>
      <c r="G24" s="105" t="s">
        <v>16</v>
      </c>
      <c r="H24" s="122"/>
      <c r="I24" s="65"/>
      <c r="J24" s="65" t="s">
        <v>16</v>
      </c>
      <c r="K24" s="122"/>
    </row>
    <row r="25" spans="1:11" x14ac:dyDescent="0.35">
      <c r="A25" s="105" t="s">
        <v>17</v>
      </c>
      <c r="B25" s="123"/>
      <c r="C25" s="107"/>
      <c r="D25" s="105" t="s">
        <v>17</v>
      </c>
      <c r="E25" s="123"/>
      <c r="F25" s="105"/>
      <c r="G25" s="105" t="s">
        <v>17</v>
      </c>
      <c r="H25" s="123"/>
      <c r="I25" s="12"/>
      <c r="J25" s="1" t="s">
        <v>17</v>
      </c>
      <c r="K25" s="123"/>
    </row>
    <row r="26" spans="1:11" x14ac:dyDescent="0.35">
      <c r="A26" s="105" t="s">
        <v>18</v>
      </c>
      <c r="B26" s="121"/>
      <c r="C26" s="107"/>
      <c r="D26" s="105" t="s">
        <v>18</v>
      </c>
      <c r="E26" s="121"/>
      <c r="F26" s="105"/>
      <c r="G26" s="105" t="s">
        <v>18</v>
      </c>
      <c r="H26" s="121"/>
      <c r="I26" s="12"/>
      <c r="J26" s="1" t="s">
        <v>18</v>
      </c>
      <c r="K26" s="121"/>
    </row>
    <row r="27" spans="1:11" x14ac:dyDescent="0.35">
      <c r="A27" s="105" t="s">
        <v>19</v>
      </c>
      <c r="B27" s="129"/>
      <c r="C27" s="107"/>
      <c r="D27" s="105" t="s">
        <v>19</v>
      </c>
      <c r="E27" s="129"/>
      <c r="F27" s="105"/>
      <c r="G27" s="105" t="s">
        <v>19</v>
      </c>
      <c r="H27" s="129"/>
      <c r="I27" s="12"/>
      <c r="J27" s="1" t="s">
        <v>19</v>
      </c>
      <c r="K27" s="129"/>
    </row>
    <row r="28" spans="1:11" x14ac:dyDescent="0.35">
      <c r="A28" s="105" t="s">
        <v>20</v>
      </c>
      <c r="B28" s="121"/>
      <c r="C28" s="107"/>
      <c r="D28" s="105" t="s">
        <v>20</v>
      </c>
      <c r="E28" s="121"/>
      <c r="F28" s="105"/>
      <c r="G28" s="105" t="s">
        <v>20</v>
      </c>
      <c r="H28" s="121"/>
      <c r="I28" s="12"/>
      <c r="J28" s="1" t="s">
        <v>20</v>
      </c>
      <c r="K28" s="121"/>
    </row>
    <row r="29" spans="1:11" x14ac:dyDescent="0.35">
      <c r="A29" s="105" t="s">
        <v>21</v>
      </c>
      <c r="B29" s="121"/>
      <c r="C29" s="107"/>
      <c r="D29" s="105" t="s">
        <v>21</v>
      </c>
      <c r="E29" s="121"/>
      <c r="F29" s="105"/>
      <c r="G29" s="105" t="s">
        <v>21</v>
      </c>
      <c r="H29" s="121"/>
      <c r="I29" s="12"/>
      <c r="J29" s="1" t="s">
        <v>21</v>
      </c>
      <c r="K29" s="121"/>
    </row>
    <row r="30" spans="1:11" x14ac:dyDescent="0.35">
      <c r="A30" s="105" t="s">
        <v>22</v>
      </c>
      <c r="B30" s="59"/>
      <c r="C30" s="107"/>
      <c r="D30" s="105" t="s">
        <v>22</v>
      </c>
      <c r="E30" s="59"/>
      <c r="F30" s="105"/>
      <c r="G30" s="105" t="s">
        <v>22</v>
      </c>
      <c r="H30" s="59"/>
      <c r="I30" s="12"/>
      <c r="J30" s="1" t="s">
        <v>22</v>
      </c>
      <c r="K30" s="59"/>
    </row>
    <row r="31" spans="1:11" x14ac:dyDescent="0.35">
      <c r="A31" s="105" t="s">
        <v>23</v>
      </c>
      <c r="B31" s="124"/>
      <c r="C31" s="107"/>
      <c r="D31" s="105" t="s">
        <v>23</v>
      </c>
      <c r="E31" s="124"/>
      <c r="F31" s="105"/>
      <c r="G31" s="105" t="s">
        <v>23</v>
      </c>
      <c r="H31" s="124"/>
      <c r="I31" s="12"/>
      <c r="J31" s="1" t="s">
        <v>23</v>
      </c>
      <c r="K31" s="124"/>
    </row>
    <row r="32" spans="1:11" x14ac:dyDescent="0.35">
      <c r="A32" s="105" t="s">
        <v>24</v>
      </c>
      <c r="B32" s="123"/>
      <c r="C32" s="107"/>
      <c r="D32" s="105" t="s">
        <v>24</v>
      </c>
      <c r="E32" s="123"/>
      <c r="F32" s="105"/>
      <c r="G32" s="105" t="s">
        <v>24</v>
      </c>
      <c r="H32" s="123"/>
      <c r="I32" s="12"/>
      <c r="J32" s="1" t="s">
        <v>24</v>
      </c>
      <c r="K32" s="123"/>
    </row>
    <row r="33" spans="1:11" x14ac:dyDescent="0.35">
      <c r="A33" s="105" t="s">
        <v>25</v>
      </c>
      <c r="B33" s="123"/>
      <c r="C33" s="107"/>
      <c r="D33" s="105" t="s">
        <v>25</v>
      </c>
      <c r="E33" s="123"/>
      <c r="F33" s="105"/>
      <c r="G33" s="105" t="s">
        <v>25</v>
      </c>
      <c r="H33" s="123"/>
      <c r="I33" s="12"/>
      <c r="J33" s="1" t="s">
        <v>25</v>
      </c>
      <c r="K33" s="123"/>
    </row>
    <row r="34" spans="1:11" x14ac:dyDescent="0.35">
      <c r="A34" s="105" t="s">
        <v>26</v>
      </c>
      <c r="B34" s="121"/>
      <c r="C34" s="107"/>
      <c r="D34" s="105" t="s">
        <v>26</v>
      </c>
      <c r="E34" s="121"/>
      <c r="F34" s="105"/>
      <c r="G34" s="105" t="s">
        <v>26</v>
      </c>
      <c r="H34" s="121"/>
      <c r="I34" s="12"/>
      <c r="J34" s="1" t="s">
        <v>26</v>
      </c>
      <c r="K34" s="121"/>
    </row>
    <row r="35" spans="1:11" x14ac:dyDescent="0.35">
      <c r="C35" s="12"/>
      <c r="D35" s="12"/>
      <c r="E35" s="12"/>
      <c r="I35" s="12"/>
      <c r="J35" s="12"/>
      <c r="K35" s="12"/>
    </row>
    <row r="36" spans="1:11" ht="15.65" customHeight="1" x14ac:dyDescent="0.35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</row>
    <row r="37" spans="1:11" x14ac:dyDescent="0.35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</row>
    <row r="38" spans="1:11" x14ac:dyDescent="0.35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</row>
    <row r="39" spans="1:11" x14ac:dyDescent="0.35">
      <c r="A39" s="32"/>
    </row>
    <row r="43" spans="1:11" x14ac:dyDescent="0.35">
      <c r="G43" s="1" t="s">
        <v>31</v>
      </c>
    </row>
  </sheetData>
  <dataConsolidate/>
  <mergeCells count="3">
    <mergeCell ref="H2:J2"/>
    <mergeCell ref="H4:J4"/>
    <mergeCell ref="J21:K21"/>
  </mergeCells>
  <pageMargins left="0.25" right="0.25" top="0.25" bottom="0.25" header="0.3" footer="0.3"/>
  <pageSetup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BBF82C-3571-4F15-8E19-8126F8EFA61B}">
          <x14:formula1>
            <xm:f>'Other Info'!$B$55:$B$59</xm:f>
          </x14:formula1>
          <xm:sqref>H4:J4</xm:sqref>
        </x14:dataValidation>
        <x14:dataValidation type="list" allowBlank="1" showInputMessage="1" showErrorMessage="1" xr:uid="{3A455547-CD6F-4838-BE7E-8F7B52B72C94}">
          <x14:formula1>
            <xm:f>'Other Info'!$B$17:$B$52</xm:f>
          </x14:formula1>
          <xm:sqref>H2:J2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22736-8E84-417E-955A-E0D5F0294AD9}">
  <sheetPr codeName="Sheet17">
    <pageSetUpPr fitToPage="1"/>
  </sheetPr>
  <dimension ref="A1:E43"/>
  <sheetViews>
    <sheetView zoomScale="70" zoomScaleNormal="70" workbookViewId="0">
      <selection activeCell="J28" sqref="J28"/>
    </sheetView>
  </sheetViews>
  <sheetFormatPr defaultColWidth="9" defaultRowHeight="15.5" x14ac:dyDescent="0.35"/>
  <cols>
    <col min="1" max="1" width="18.453125" style="1" customWidth="1"/>
    <col min="2" max="2" width="46.453125" style="1" customWidth="1"/>
    <col min="3" max="3" width="2.81640625" style="1" customWidth="1"/>
    <col min="4" max="4" width="18.453125" style="1" customWidth="1"/>
    <col min="5" max="5" width="46.453125" style="1" customWidth="1"/>
    <col min="6" max="6" width="6.453125" style="1" customWidth="1"/>
    <col min="7" max="16384" width="9" style="1"/>
  </cols>
  <sheetData>
    <row r="1" spans="1:5" x14ac:dyDescent="0.35">
      <c r="A1" s="2" t="s">
        <v>32</v>
      </c>
      <c r="B1" s="3"/>
      <c r="D1" s="2" t="s">
        <v>32</v>
      </c>
      <c r="E1" s="3"/>
    </row>
    <row r="2" spans="1:5" x14ac:dyDescent="0.35">
      <c r="A2" s="4" t="s">
        <v>33</v>
      </c>
      <c r="B2" s="5" t="str">
        <f>Application!B7&amp;" "&amp;Application!B8</f>
        <v xml:space="preserve"> </v>
      </c>
      <c r="D2" s="4" t="s">
        <v>33</v>
      </c>
      <c r="E2" s="5" t="str">
        <f>Application!E7&amp;" "&amp;Application!E8</f>
        <v xml:space="preserve"> </v>
      </c>
    </row>
    <row r="3" spans="1:5" x14ac:dyDescent="0.35">
      <c r="A3" s="4" t="s">
        <v>17</v>
      </c>
      <c r="B3" s="5">
        <f>Application!B10</f>
        <v>0</v>
      </c>
      <c r="D3" s="4" t="s">
        <v>17</v>
      </c>
      <c r="E3" s="5">
        <f>Application!E10</f>
        <v>0</v>
      </c>
    </row>
    <row r="4" spans="1:5" x14ac:dyDescent="0.35">
      <c r="A4" s="4" t="s">
        <v>18</v>
      </c>
      <c r="B4" s="5">
        <f>Application!B11</f>
        <v>0</v>
      </c>
      <c r="D4" s="4" t="s">
        <v>18</v>
      </c>
      <c r="E4" s="5">
        <f>Application!E11</f>
        <v>0</v>
      </c>
    </row>
    <row r="5" spans="1:5" x14ac:dyDescent="0.35">
      <c r="A5" s="4" t="s">
        <v>20</v>
      </c>
      <c r="B5" s="6">
        <f>Application!B13</f>
        <v>0</v>
      </c>
      <c r="D5" s="4" t="s">
        <v>20</v>
      </c>
      <c r="E5" s="6">
        <f>Application!E13</f>
        <v>0</v>
      </c>
    </row>
    <row r="6" spans="1:5" x14ac:dyDescent="0.35">
      <c r="A6" s="4" t="s">
        <v>21</v>
      </c>
      <c r="B6" s="6">
        <f>Application!B14</f>
        <v>0</v>
      </c>
      <c r="D6" s="4" t="s">
        <v>21</v>
      </c>
      <c r="E6" s="6">
        <f>Application!E14</f>
        <v>0</v>
      </c>
    </row>
    <row r="7" spans="1:5" x14ac:dyDescent="0.35">
      <c r="A7" s="4" t="s">
        <v>22</v>
      </c>
      <c r="B7" s="6">
        <f>Application!B15</f>
        <v>0</v>
      </c>
      <c r="D7" s="4" t="s">
        <v>22</v>
      </c>
      <c r="E7" s="6">
        <f>Application!E15</f>
        <v>0</v>
      </c>
    </row>
    <row r="8" spans="1:5" x14ac:dyDescent="0.35">
      <c r="A8" s="4" t="s">
        <v>23</v>
      </c>
      <c r="B8" s="6">
        <f>Application!B16</f>
        <v>0</v>
      </c>
      <c r="D8" s="4" t="s">
        <v>23</v>
      </c>
      <c r="E8" s="6">
        <f>Application!E16</f>
        <v>0</v>
      </c>
    </row>
    <row r="9" spans="1:5" x14ac:dyDescent="0.35">
      <c r="A9" s="4" t="s">
        <v>19</v>
      </c>
      <c r="B9" s="6" t="str">
        <f>"** - *** - "&amp;RIGHT(Application!B12,4)</f>
        <v xml:space="preserve">** - *** - </v>
      </c>
      <c r="D9" s="4" t="s">
        <v>19</v>
      </c>
      <c r="E9" s="6" t="str">
        <f>"** - *** - "&amp;RIGHT(Application!E12,4)</f>
        <v xml:space="preserve">** - *** - </v>
      </c>
    </row>
    <row r="10" spans="1:5" ht="16" thickBot="1" x14ac:dyDescent="0.4">
      <c r="A10" s="4"/>
      <c r="B10" s="7"/>
      <c r="D10" s="4"/>
      <c r="E10" s="7"/>
    </row>
    <row r="11" spans="1:5" ht="16" thickBot="1" x14ac:dyDescent="0.4">
      <c r="A11" s="8"/>
      <c r="B11" s="8"/>
      <c r="D11" s="8"/>
      <c r="E11" s="8"/>
    </row>
    <row r="12" spans="1:5" x14ac:dyDescent="0.35">
      <c r="A12" s="2" t="s">
        <v>32</v>
      </c>
      <c r="B12" s="3"/>
      <c r="D12" s="2" t="s">
        <v>32</v>
      </c>
      <c r="E12" s="3"/>
    </row>
    <row r="13" spans="1:5" x14ac:dyDescent="0.35">
      <c r="A13" s="4" t="s">
        <v>33</v>
      </c>
      <c r="B13" s="5" t="str">
        <f>Application!H7&amp;" "&amp;Application!H8</f>
        <v xml:space="preserve"> </v>
      </c>
      <c r="D13" s="4" t="s">
        <v>33</v>
      </c>
      <c r="E13" s="5" t="str">
        <f>Application!K7&amp;" "&amp;Application!K8</f>
        <v xml:space="preserve"> </v>
      </c>
    </row>
    <row r="14" spans="1:5" x14ac:dyDescent="0.35">
      <c r="A14" s="4" t="s">
        <v>17</v>
      </c>
      <c r="B14" s="5">
        <f>Application!H10</f>
        <v>0</v>
      </c>
      <c r="D14" s="4" t="s">
        <v>17</v>
      </c>
      <c r="E14" s="5">
        <f>Application!K10</f>
        <v>0</v>
      </c>
    </row>
    <row r="15" spans="1:5" x14ac:dyDescent="0.35">
      <c r="A15" s="4" t="s">
        <v>18</v>
      </c>
      <c r="B15" s="5">
        <f>Application!H11</f>
        <v>0</v>
      </c>
      <c r="D15" s="4" t="s">
        <v>18</v>
      </c>
      <c r="E15" s="5">
        <f>Application!K11</f>
        <v>0</v>
      </c>
    </row>
    <row r="16" spans="1:5" x14ac:dyDescent="0.35">
      <c r="A16" s="4" t="s">
        <v>20</v>
      </c>
      <c r="B16" s="6">
        <f>Application!H13</f>
        <v>0</v>
      </c>
      <c r="D16" s="4" t="s">
        <v>20</v>
      </c>
      <c r="E16" s="6">
        <f>Application!K13</f>
        <v>0</v>
      </c>
    </row>
    <row r="17" spans="1:5" x14ac:dyDescent="0.35">
      <c r="A17" s="4" t="s">
        <v>21</v>
      </c>
      <c r="B17" s="6">
        <f>Application!H14</f>
        <v>0</v>
      </c>
      <c r="D17" s="4" t="s">
        <v>21</v>
      </c>
      <c r="E17" s="6">
        <f>Application!K14</f>
        <v>0</v>
      </c>
    </row>
    <row r="18" spans="1:5" x14ac:dyDescent="0.35">
      <c r="A18" s="4" t="s">
        <v>22</v>
      </c>
      <c r="B18" s="6">
        <f>Application!H15</f>
        <v>0</v>
      </c>
      <c r="D18" s="4" t="s">
        <v>22</v>
      </c>
      <c r="E18" s="6">
        <f>Application!K15</f>
        <v>0</v>
      </c>
    </row>
    <row r="19" spans="1:5" x14ac:dyDescent="0.35">
      <c r="A19" s="4" t="s">
        <v>23</v>
      </c>
      <c r="B19" s="6">
        <f>Application!H16</f>
        <v>0</v>
      </c>
      <c r="D19" s="4" t="s">
        <v>23</v>
      </c>
      <c r="E19" s="6">
        <f>Application!K16</f>
        <v>0</v>
      </c>
    </row>
    <row r="20" spans="1:5" x14ac:dyDescent="0.35">
      <c r="A20" s="4" t="s">
        <v>19</v>
      </c>
      <c r="B20" s="6" t="str">
        <f>"** - *** - "&amp;RIGHT(Application!H12,4)</f>
        <v xml:space="preserve">** - *** - </v>
      </c>
      <c r="D20" s="4" t="s">
        <v>19</v>
      </c>
      <c r="E20" s="6" t="str">
        <f>"** - *** - "&amp;RIGHT(Application!K12,4)</f>
        <v xml:space="preserve">** - *** - </v>
      </c>
    </row>
    <row r="21" spans="1:5" ht="16" thickBot="1" x14ac:dyDescent="0.4">
      <c r="A21" s="9"/>
      <c r="B21" s="10"/>
      <c r="D21" s="9"/>
      <c r="E21" s="10"/>
    </row>
    <row r="22" spans="1:5" ht="16" thickBot="1" x14ac:dyDescent="0.4"/>
    <row r="23" spans="1:5" x14ac:dyDescent="0.35">
      <c r="A23" s="2" t="s">
        <v>32</v>
      </c>
      <c r="B23" s="3"/>
      <c r="D23" s="2" t="s">
        <v>32</v>
      </c>
      <c r="E23" s="3"/>
    </row>
    <row r="24" spans="1:5" x14ac:dyDescent="0.35">
      <c r="A24" s="4" t="s">
        <v>33</v>
      </c>
      <c r="B24" s="5" t="str">
        <f>Application!B22&amp;" "&amp;Application!B23</f>
        <v xml:space="preserve"> </v>
      </c>
      <c r="D24" s="4" t="s">
        <v>33</v>
      </c>
      <c r="E24" s="5" t="str">
        <f>Application!E22&amp;" "&amp;Application!E23</f>
        <v xml:space="preserve"> </v>
      </c>
    </row>
    <row r="25" spans="1:5" x14ac:dyDescent="0.35">
      <c r="A25" s="4" t="s">
        <v>17</v>
      </c>
      <c r="B25" s="5">
        <f>Application!B25</f>
        <v>0</v>
      </c>
      <c r="D25" s="4" t="s">
        <v>17</v>
      </c>
      <c r="E25" s="5">
        <f>Application!E25</f>
        <v>0</v>
      </c>
    </row>
    <row r="26" spans="1:5" x14ac:dyDescent="0.35">
      <c r="A26" s="4" t="s">
        <v>18</v>
      </c>
      <c r="B26" s="5">
        <f>Application!B26</f>
        <v>0</v>
      </c>
      <c r="D26" s="4" t="s">
        <v>18</v>
      </c>
      <c r="E26" s="5">
        <f>Application!E26</f>
        <v>0</v>
      </c>
    </row>
    <row r="27" spans="1:5" x14ac:dyDescent="0.35">
      <c r="A27" s="4" t="s">
        <v>20</v>
      </c>
      <c r="B27" s="6">
        <f>Application!B28</f>
        <v>0</v>
      </c>
      <c r="D27" s="4" t="s">
        <v>20</v>
      </c>
      <c r="E27" s="6">
        <f>Application!E28</f>
        <v>0</v>
      </c>
    </row>
    <row r="28" spans="1:5" x14ac:dyDescent="0.35">
      <c r="A28" s="4" t="s">
        <v>21</v>
      </c>
      <c r="B28" s="6">
        <f>Application!B29</f>
        <v>0</v>
      </c>
      <c r="D28" s="4" t="s">
        <v>21</v>
      </c>
      <c r="E28" s="6">
        <f>Application!E29</f>
        <v>0</v>
      </c>
    </row>
    <row r="29" spans="1:5" x14ac:dyDescent="0.35">
      <c r="A29" s="4" t="s">
        <v>22</v>
      </c>
      <c r="B29" s="6">
        <f>Application!B30</f>
        <v>0</v>
      </c>
      <c r="D29" s="4" t="s">
        <v>22</v>
      </c>
      <c r="E29" s="6">
        <f>Application!E30</f>
        <v>0</v>
      </c>
    </row>
    <row r="30" spans="1:5" x14ac:dyDescent="0.35">
      <c r="A30" s="4" t="s">
        <v>23</v>
      </c>
      <c r="B30" s="6">
        <f>Application!B31</f>
        <v>0</v>
      </c>
      <c r="D30" s="4" t="s">
        <v>23</v>
      </c>
      <c r="E30" s="6">
        <f>Application!E31</f>
        <v>0</v>
      </c>
    </row>
    <row r="31" spans="1:5" x14ac:dyDescent="0.35">
      <c r="A31" s="4" t="s">
        <v>19</v>
      </c>
      <c r="B31" s="6" t="str">
        <f>"** - *** - "&amp;RIGHT(Application!B27,4)</f>
        <v xml:space="preserve">** - *** - </v>
      </c>
      <c r="D31" s="4" t="s">
        <v>19</v>
      </c>
      <c r="E31" s="6" t="str">
        <f>"** - *** - "&amp;RIGHT(Application!E27,4)</f>
        <v xml:space="preserve">** - *** - </v>
      </c>
    </row>
    <row r="32" spans="1:5" ht="16" thickBot="1" x14ac:dyDescent="0.4">
      <c r="A32" s="4"/>
      <c r="B32" s="7"/>
      <c r="D32" s="4"/>
      <c r="E32" s="7"/>
    </row>
    <row r="33" spans="1:5" ht="16" thickBot="1" x14ac:dyDescent="0.4">
      <c r="A33" s="8"/>
      <c r="B33" s="8"/>
      <c r="D33" s="8"/>
      <c r="E33" s="8"/>
    </row>
    <row r="34" spans="1:5" x14ac:dyDescent="0.35">
      <c r="A34" s="2" t="s">
        <v>32</v>
      </c>
      <c r="B34" s="3"/>
      <c r="D34" s="2" t="s">
        <v>32</v>
      </c>
      <c r="E34" s="3"/>
    </row>
    <row r="35" spans="1:5" x14ac:dyDescent="0.35">
      <c r="A35" s="4" t="s">
        <v>33</v>
      </c>
      <c r="B35" s="5" t="str">
        <f>Application!H22&amp;" "&amp;Application!H23</f>
        <v xml:space="preserve"> </v>
      </c>
      <c r="D35" s="4" t="s">
        <v>33</v>
      </c>
      <c r="E35" s="5" t="str">
        <f>Application!K22&amp;" "&amp;Application!K23</f>
        <v xml:space="preserve"> </v>
      </c>
    </row>
    <row r="36" spans="1:5" x14ac:dyDescent="0.35">
      <c r="A36" s="4" t="s">
        <v>17</v>
      </c>
      <c r="B36" s="5">
        <f>Application!H25</f>
        <v>0</v>
      </c>
      <c r="D36" s="4" t="s">
        <v>17</v>
      </c>
      <c r="E36" s="5">
        <f>Application!K25</f>
        <v>0</v>
      </c>
    </row>
    <row r="37" spans="1:5" x14ac:dyDescent="0.35">
      <c r="A37" s="4" t="s">
        <v>18</v>
      </c>
      <c r="B37" s="5">
        <f>Application!H26</f>
        <v>0</v>
      </c>
      <c r="D37" s="4" t="s">
        <v>18</v>
      </c>
      <c r="E37" s="5">
        <f>Application!K26</f>
        <v>0</v>
      </c>
    </row>
    <row r="38" spans="1:5" x14ac:dyDescent="0.35">
      <c r="A38" s="4" t="s">
        <v>20</v>
      </c>
      <c r="B38" s="6">
        <f>Application!H28</f>
        <v>0</v>
      </c>
      <c r="D38" s="4" t="s">
        <v>20</v>
      </c>
      <c r="E38" s="6">
        <f>Application!K28</f>
        <v>0</v>
      </c>
    </row>
    <row r="39" spans="1:5" x14ac:dyDescent="0.35">
      <c r="A39" s="4" t="s">
        <v>21</v>
      </c>
      <c r="B39" s="6">
        <f>Application!H29</f>
        <v>0</v>
      </c>
      <c r="D39" s="4" t="s">
        <v>21</v>
      </c>
      <c r="E39" s="6">
        <f>Application!K29</f>
        <v>0</v>
      </c>
    </row>
    <row r="40" spans="1:5" x14ac:dyDescent="0.35">
      <c r="A40" s="4" t="s">
        <v>22</v>
      </c>
      <c r="B40" s="6">
        <f>Application!H30</f>
        <v>0</v>
      </c>
      <c r="D40" s="4" t="s">
        <v>22</v>
      </c>
      <c r="E40" s="6">
        <f>Application!K30</f>
        <v>0</v>
      </c>
    </row>
    <row r="41" spans="1:5" x14ac:dyDescent="0.35">
      <c r="A41" s="4" t="s">
        <v>23</v>
      </c>
      <c r="B41" s="6">
        <f>Application!H31</f>
        <v>0</v>
      </c>
      <c r="D41" s="4" t="s">
        <v>23</v>
      </c>
      <c r="E41" s="6">
        <f>Application!K31</f>
        <v>0</v>
      </c>
    </row>
    <row r="42" spans="1:5" x14ac:dyDescent="0.35">
      <c r="A42" s="4" t="s">
        <v>19</v>
      </c>
      <c r="B42" s="6" t="str">
        <f>"** - *** - "&amp;RIGHT(Application!H27,4)</f>
        <v xml:space="preserve">** - *** - </v>
      </c>
      <c r="D42" s="4" t="s">
        <v>19</v>
      </c>
      <c r="E42" s="6" t="str">
        <f>"** - *** - "&amp;RIGHT(Application!K27,4)</f>
        <v xml:space="preserve">** - *** - </v>
      </c>
    </row>
    <row r="43" spans="1:5" ht="16" thickBot="1" x14ac:dyDescent="0.4">
      <c r="A43" s="9"/>
      <c r="B43" s="10"/>
      <c r="D43" s="9"/>
      <c r="E43" s="10"/>
    </row>
  </sheetData>
  <conditionalFormatting sqref="B2:B9 E2:E9 B13:B20 E13:E20 B24:B31 E24:E31 B35:B42 E35:E42">
    <cfRule type="cellIs" dxfId="4" priority="4" operator="equal">
      <formula>0</formula>
    </cfRule>
  </conditionalFormatting>
  <conditionalFormatting sqref="B9 E9 B20 E20">
    <cfRule type="cellIs" dxfId="3" priority="3" operator="equal">
      <formula>"** - *** - "</formula>
    </cfRule>
  </conditionalFormatting>
  <conditionalFormatting sqref="B31 E31 B42 E42">
    <cfRule type="cellIs" dxfId="2" priority="1" operator="equal">
      <formula>"** - *** - "</formula>
    </cfRule>
  </conditionalFormatting>
  <printOptions horizontalCentered="1"/>
  <pageMargins left="0.15" right="0.15" top="0.15" bottom="0.1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Button 1">
              <controlPr defaultSize="0" print="0" autoFill="0" autoPict="0" macro="[0]!Copy_Floor_2">
                <anchor moveWithCells="1" sizeWithCells="1">
                  <from>
                    <xdr:col>5</xdr:col>
                    <xdr:colOff>393700</xdr:colOff>
                    <xdr:row>4</xdr:row>
                    <xdr:rowOff>127000</xdr:rowOff>
                  </from>
                  <to>
                    <xdr:col>8</xdr:col>
                    <xdr:colOff>381000</xdr:colOff>
                    <xdr:row>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Button 2">
              <controlPr defaultSize="0" print="0" autoFill="0" autoPict="0" macro="[0]!Copy_Floor_1">
                <anchor moveWithCells="1" sizeWithCells="1">
                  <from>
                    <xdr:col>5</xdr:col>
                    <xdr:colOff>393700</xdr:colOff>
                    <xdr:row>1</xdr:row>
                    <xdr:rowOff>31750</xdr:rowOff>
                  </from>
                  <to>
                    <xdr:col>8</xdr:col>
                    <xdr:colOff>393700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Button 3">
              <controlPr defaultSize="0" print="0" autoFill="0" autoPict="0" macro="[0]!Copy_Both_Floors">
                <anchor moveWithCells="1" sizeWithCells="1">
                  <from>
                    <xdr:col>5</xdr:col>
                    <xdr:colOff>381000</xdr:colOff>
                    <xdr:row>8</xdr:row>
                    <xdr:rowOff>50800</xdr:rowOff>
                  </from>
                  <to>
                    <xdr:col>8</xdr:col>
                    <xdr:colOff>381000</xdr:colOff>
                    <xdr:row>11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AD066-75E5-40CF-9C21-49A1BE8D1877}">
  <sheetPr codeName="Sheet18">
    <pageSetUpPr fitToPage="1"/>
  </sheetPr>
  <dimension ref="A1:I33"/>
  <sheetViews>
    <sheetView showGridLines="0" zoomScaleNormal="100" workbookViewId="0">
      <selection activeCell="C28" sqref="C28"/>
    </sheetView>
  </sheetViews>
  <sheetFormatPr defaultColWidth="8.81640625" defaultRowHeight="14" x14ac:dyDescent="0.3"/>
  <cols>
    <col min="1" max="1" width="13" style="62" customWidth="1"/>
    <col min="2" max="2" width="27.453125" style="62" customWidth="1"/>
    <col min="3" max="3" width="12.453125" style="62" customWidth="1"/>
    <col min="4" max="4" width="3.81640625" style="62" customWidth="1"/>
    <col min="5" max="5" width="30.26953125" style="62" customWidth="1"/>
    <col min="6" max="6" width="11.453125" style="62" bestFit="1" customWidth="1"/>
    <col min="7" max="7" width="9.453125" style="62" customWidth="1"/>
    <col min="8" max="8" width="10.7265625" style="62" customWidth="1"/>
    <col min="9" max="16384" width="8.81640625" style="62"/>
  </cols>
  <sheetData>
    <row r="1" spans="1:6" x14ac:dyDescent="0.3">
      <c r="A1" s="116" t="s">
        <v>34</v>
      </c>
      <c r="B1" s="117" t="s">
        <v>35</v>
      </c>
      <c r="C1" s="118" t="s">
        <v>36</v>
      </c>
      <c r="E1" s="116" t="s">
        <v>37</v>
      </c>
      <c r="F1" s="118" t="s">
        <v>36</v>
      </c>
    </row>
    <row r="2" spans="1:6" s="102" customFormat="1" x14ac:dyDescent="0.3">
      <c r="A2" s="133">
        <f ca="1">TODAY()+5</f>
        <v>45566</v>
      </c>
      <c r="B2" s="134" t="s">
        <v>38</v>
      </c>
      <c r="C2" s="135">
        <f>C27</f>
        <v>0</v>
      </c>
      <c r="E2" s="23" t="s">
        <v>38</v>
      </c>
      <c r="F2" s="27">
        <f>C25*C23</f>
        <v>0</v>
      </c>
    </row>
    <row r="3" spans="1:6" x14ac:dyDescent="0.3">
      <c r="A3" s="136">
        <f ca="1">A2</f>
        <v>45566</v>
      </c>
      <c r="B3" s="137" t="s">
        <v>39</v>
      </c>
      <c r="C3" s="138">
        <f>IF(C24="YES",20*C23,0)</f>
        <v>0</v>
      </c>
      <c r="E3" s="29" t="s">
        <v>39</v>
      </c>
      <c r="F3" s="30">
        <f>C3</f>
        <v>0</v>
      </c>
    </row>
    <row r="4" spans="1:6" x14ac:dyDescent="0.3">
      <c r="A4" s="69">
        <f>'Payment Schedule'!$C$26</f>
        <v>45809</v>
      </c>
      <c r="B4" s="25" t="s">
        <v>42</v>
      </c>
      <c r="C4" s="31">
        <f>(C22*C23)*2</f>
        <v>0</v>
      </c>
      <c r="E4" s="29" t="s">
        <v>40</v>
      </c>
      <c r="F4" s="30">
        <f>C23*150</f>
        <v>0</v>
      </c>
    </row>
    <row r="5" spans="1:6" x14ac:dyDescent="0.3">
      <c r="A5" s="69">
        <f>'Payment Schedule'!$C$26</f>
        <v>45809</v>
      </c>
      <c r="B5" s="25" t="s">
        <v>41</v>
      </c>
      <c r="C5" s="31">
        <f>150*C23</f>
        <v>0</v>
      </c>
      <c r="E5" s="109" t="s">
        <v>42</v>
      </c>
      <c r="F5" s="110">
        <f>C27*12</f>
        <v>0</v>
      </c>
    </row>
    <row r="6" spans="1:6" x14ac:dyDescent="0.3">
      <c r="A6" s="69">
        <f t="shared" ref="A6:A16" si="0">DATE(YEAR(A5),MONTH(A5)+1,1)</f>
        <v>45839</v>
      </c>
      <c r="B6" s="25" t="s">
        <v>42</v>
      </c>
      <c r="C6" s="31">
        <f>$C$22*$C$23</f>
        <v>0</v>
      </c>
      <c r="E6" s="114" t="s">
        <v>43</v>
      </c>
      <c r="F6" s="115">
        <f>SUM(F2:F5)</f>
        <v>0</v>
      </c>
    </row>
    <row r="7" spans="1:6" x14ac:dyDescent="0.3">
      <c r="A7" s="69">
        <f t="shared" si="0"/>
        <v>45870</v>
      </c>
      <c r="B7" s="25" t="s">
        <v>42</v>
      </c>
      <c r="C7" s="31">
        <f t="shared" ref="C7:C16" si="1">$C$22*$C$23</f>
        <v>0</v>
      </c>
    </row>
    <row r="8" spans="1:6" x14ac:dyDescent="0.3">
      <c r="A8" s="69">
        <f t="shared" si="0"/>
        <v>45901</v>
      </c>
      <c r="B8" s="25" t="s">
        <v>42</v>
      </c>
      <c r="C8" s="31">
        <f t="shared" si="1"/>
        <v>0</v>
      </c>
    </row>
    <row r="9" spans="1:6" x14ac:dyDescent="0.3">
      <c r="A9" s="69">
        <f t="shared" si="0"/>
        <v>45931</v>
      </c>
      <c r="B9" s="25" t="s">
        <v>42</v>
      </c>
      <c r="C9" s="31">
        <f t="shared" si="1"/>
        <v>0</v>
      </c>
    </row>
    <row r="10" spans="1:6" x14ac:dyDescent="0.3">
      <c r="A10" s="69">
        <f t="shared" si="0"/>
        <v>45962</v>
      </c>
      <c r="B10" s="25" t="s">
        <v>42</v>
      </c>
      <c r="C10" s="31">
        <f t="shared" si="1"/>
        <v>0</v>
      </c>
    </row>
    <row r="11" spans="1:6" x14ac:dyDescent="0.3">
      <c r="A11" s="69">
        <f t="shared" si="0"/>
        <v>45992</v>
      </c>
      <c r="B11" s="25" t="s">
        <v>42</v>
      </c>
      <c r="C11" s="31">
        <f t="shared" si="1"/>
        <v>0</v>
      </c>
    </row>
    <row r="12" spans="1:6" x14ac:dyDescent="0.3">
      <c r="A12" s="69">
        <f t="shared" si="0"/>
        <v>46023</v>
      </c>
      <c r="B12" s="25" t="s">
        <v>42</v>
      </c>
      <c r="C12" s="31">
        <f t="shared" si="1"/>
        <v>0</v>
      </c>
    </row>
    <row r="13" spans="1:6" x14ac:dyDescent="0.3">
      <c r="A13" s="69">
        <f t="shared" si="0"/>
        <v>46054</v>
      </c>
      <c r="B13" s="25" t="s">
        <v>42</v>
      </c>
      <c r="C13" s="31">
        <f t="shared" si="1"/>
        <v>0</v>
      </c>
    </row>
    <row r="14" spans="1:6" x14ac:dyDescent="0.3">
      <c r="A14" s="69">
        <f t="shared" si="0"/>
        <v>46082</v>
      </c>
      <c r="B14" s="25" t="s">
        <v>42</v>
      </c>
      <c r="C14" s="31">
        <f t="shared" si="1"/>
        <v>0</v>
      </c>
    </row>
    <row r="15" spans="1:6" x14ac:dyDescent="0.3">
      <c r="A15" s="69">
        <f t="shared" si="0"/>
        <v>46113</v>
      </c>
      <c r="B15" s="25" t="s">
        <v>42</v>
      </c>
      <c r="C15" s="31">
        <f t="shared" si="1"/>
        <v>0</v>
      </c>
    </row>
    <row r="16" spans="1:6" x14ac:dyDescent="0.3">
      <c r="A16" s="119">
        <f t="shared" si="0"/>
        <v>46143</v>
      </c>
      <c r="B16" s="25" t="s">
        <v>42</v>
      </c>
      <c r="C16" s="31">
        <f t="shared" si="1"/>
        <v>0</v>
      </c>
    </row>
    <row r="17" spans="1:9" x14ac:dyDescent="0.3">
      <c r="A17" s="114" t="s">
        <v>43</v>
      </c>
      <c r="B17" s="120"/>
      <c r="C17" s="115">
        <f>SUM(C2:C16)</f>
        <v>0</v>
      </c>
    </row>
    <row r="21" spans="1:9" x14ac:dyDescent="0.3">
      <c r="A21" s="20" t="s">
        <v>44</v>
      </c>
      <c r="B21" s="21"/>
      <c r="C21" s="22"/>
    </row>
    <row r="22" spans="1:9" x14ac:dyDescent="0.3">
      <c r="A22" s="23" t="s">
        <v>45</v>
      </c>
      <c r="B22" s="24"/>
      <c r="C22" s="140"/>
    </row>
    <row r="23" spans="1:9" x14ac:dyDescent="0.3">
      <c r="A23" s="23" t="s">
        <v>46</v>
      </c>
      <c r="B23" s="25"/>
      <c r="C23" s="141"/>
    </row>
    <row r="24" spans="1:9" x14ac:dyDescent="0.3">
      <c r="A24" s="23" t="s">
        <v>47</v>
      </c>
      <c r="B24" s="25"/>
      <c r="C24" s="140" t="s">
        <v>48</v>
      </c>
    </row>
    <row r="25" spans="1:9" x14ac:dyDescent="0.3">
      <c r="A25" s="23" t="s">
        <v>49</v>
      </c>
      <c r="B25" s="25"/>
      <c r="C25" s="27">
        <f>C22</f>
        <v>0</v>
      </c>
    </row>
    <row r="26" spans="1:9" x14ac:dyDescent="0.3">
      <c r="A26" s="26" t="s">
        <v>50</v>
      </c>
      <c r="B26" s="25"/>
      <c r="C26" s="132">
        <v>45809</v>
      </c>
      <c r="E26" s="125" t="s">
        <v>51</v>
      </c>
    </row>
    <row r="27" spans="1:9" x14ac:dyDescent="0.3">
      <c r="A27" s="23" t="s">
        <v>52</v>
      </c>
      <c r="B27" s="24"/>
      <c r="C27" s="28">
        <f>C22*C23</f>
        <v>0</v>
      </c>
    </row>
    <row r="28" spans="1:9" x14ac:dyDescent="0.3">
      <c r="A28" s="111" t="s">
        <v>53</v>
      </c>
      <c r="B28" s="112"/>
      <c r="C28" s="113">
        <f>C17-F6</f>
        <v>0</v>
      </c>
    </row>
    <row r="32" spans="1:9" x14ac:dyDescent="0.3">
      <c r="A32" s="33"/>
      <c r="B32" s="33"/>
      <c r="C32" s="33"/>
      <c r="D32" s="63"/>
      <c r="E32" s="34"/>
      <c r="F32" s="33"/>
      <c r="G32" s="33"/>
      <c r="H32" s="34"/>
      <c r="I32" s="63"/>
    </row>
    <row r="33" spans="1:8" x14ac:dyDescent="0.3">
      <c r="A33" s="63"/>
      <c r="B33" s="63"/>
      <c r="C33" s="63"/>
      <c r="E33" s="63"/>
      <c r="F33" s="63"/>
      <c r="G33" s="63"/>
      <c r="H33" s="63"/>
    </row>
  </sheetData>
  <conditionalFormatting sqref="C28">
    <cfRule type="cellIs" dxfId="1" priority="1" operator="notEqual">
      <formula>0</formula>
    </cfRule>
  </conditionalFormatting>
  <printOptions horizontalCentered="1"/>
  <pageMargins left="0.25" right="0.25" top="0.25" bottom="0.25" header="0.3" footer="0.296875"/>
  <pageSetup scale="87" orientation="portrait" r:id="rId1"/>
  <ignoredErrors>
    <ignoredError sqref="D14 D10 D11 D12 D13 C18 D16 D17 B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Button 1">
              <controlPr defaultSize="0" print="0" autoFill="0" autoPict="0" macro="[0]!PaymentSchedule">
                <anchor moveWithCells="1" sizeWithCells="1">
                  <from>
                    <xdr:col>4</xdr:col>
                    <xdr:colOff>38100</xdr:colOff>
                    <xdr:row>20</xdr:row>
                    <xdr:rowOff>0</xdr:rowOff>
                  </from>
                  <to>
                    <xdr:col>6</xdr:col>
                    <xdr:colOff>38100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9B55D95-F641-4CE1-9E2F-8426131E45AE}">
          <x14:formula1>
            <xm:f>'Other Info'!$C$62:$C$63</xm:f>
          </x14:formula1>
          <xm:sqref>C24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8467-8E39-4ECA-BF99-03CD972E8722}">
  <sheetPr codeName="Sheet19">
    <pageSetUpPr fitToPage="1"/>
  </sheetPr>
  <dimension ref="A1:E42"/>
  <sheetViews>
    <sheetView zoomScale="70" zoomScaleNormal="70" workbookViewId="0">
      <selection activeCell="L32" sqref="L32"/>
    </sheetView>
  </sheetViews>
  <sheetFormatPr defaultColWidth="9" defaultRowHeight="15.5" x14ac:dyDescent="0.35"/>
  <cols>
    <col min="1" max="1" width="18.453125" style="1" customWidth="1"/>
    <col min="2" max="2" width="47.26953125" style="1" customWidth="1"/>
    <col min="3" max="3" width="2.81640625" style="1" customWidth="1"/>
    <col min="4" max="4" width="18.453125" style="1" customWidth="1"/>
    <col min="5" max="5" width="47.26953125" style="1" customWidth="1"/>
    <col min="6" max="6" width="6.453125" style="1" customWidth="1"/>
    <col min="7" max="16384" width="9" style="1"/>
  </cols>
  <sheetData>
    <row r="1" spans="1:5" ht="16" thickBot="1" x14ac:dyDescent="0.4">
      <c r="A1" s="142" t="s">
        <v>54</v>
      </c>
      <c r="B1" s="143"/>
      <c r="D1" s="142" t="s">
        <v>54</v>
      </c>
      <c r="E1" s="143"/>
    </row>
    <row r="2" spans="1:5" x14ac:dyDescent="0.35">
      <c r="A2" s="4" t="s">
        <v>33</v>
      </c>
      <c r="B2" s="5" t="str">
        <f>Tenants!B2</f>
        <v xml:space="preserve"> </v>
      </c>
      <c r="D2" s="4" t="s">
        <v>33</v>
      </c>
      <c r="E2" s="5" t="str">
        <f>Tenants!E2</f>
        <v xml:space="preserve"> </v>
      </c>
    </row>
    <row r="3" spans="1:5" x14ac:dyDescent="0.35">
      <c r="A3" s="4" t="s">
        <v>18</v>
      </c>
      <c r="B3" s="5">
        <f>Application!B11</f>
        <v>0</v>
      </c>
      <c r="D3" s="4" t="s">
        <v>18</v>
      </c>
      <c r="E3" s="5">
        <f>Application!E11</f>
        <v>0</v>
      </c>
    </row>
    <row r="4" spans="1:5" x14ac:dyDescent="0.35">
      <c r="A4" s="4"/>
      <c r="B4" s="7"/>
      <c r="D4" s="4"/>
      <c r="E4" s="7"/>
    </row>
    <row r="5" spans="1:5" x14ac:dyDescent="0.35">
      <c r="A5" s="4"/>
      <c r="B5" s="7"/>
      <c r="D5" s="4"/>
      <c r="E5" s="7"/>
    </row>
    <row r="6" spans="1:5" x14ac:dyDescent="0.35">
      <c r="A6" s="4"/>
      <c r="B6" s="7"/>
      <c r="D6" s="4"/>
      <c r="E6" s="7"/>
    </row>
    <row r="7" spans="1:5" x14ac:dyDescent="0.35">
      <c r="A7" s="4"/>
      <c r="B7" s="7"/>
      <c r="D7" s="4"/>
      <c r="E7" s="7"/>
    </row>
    <row r="8" spans="1:5" ht="16" thickBot="1" x14ac:dyDescent="0.4">
      <c r="A8" s="4"/>
      <c r="B8" s="7"/>
      <c r="D8" s="4"/>
      <c r="E8" s="7"/>
    </row>
    <row r="9" spans="1:5" ht="16" thickBot="1" x14ac:dyDescent="0.4">
      <c r="A9" s="8"/>
      <c r="B9" s="8"/>
      <c r="D9" s="8"/>
      <c r="E9" s="8"/>
    </row>
    <row r="10" spans="1:5" ht="16" thickBot="1" x14ac:dyDescent="0.4">
      <c r="A10" s="142" t="s">
        <v>54</v>
      </c>
      <c r="B10" s="143"/>
      <c r="D10" s="142" t="s">
        <v>54</v>
      </c>
      <c r="E10" s="143"/>
    </row>
    <row r="11" spans="1:5" x14ac:dyDescent="0.35">
      <c r="A11" s="4" t="s">
        <v>33</v>
      </c>
      <c r="B11" s="5" t="str">
        <f>Tenants!B13</f>
        <v xml:space="preserve"> </v>
      </c>
      <c r="D11" s="4" t="s">
        <v>33</v>
      </c>
      <c r="E11" s="5" t="str">
        <f>Tenants!E13</f>
        <v xml:space="preserve"> </v>
      </c>
    </row>
    <row r="12" spans="1:5" x14ac:dyDescent="0.35">
      <c r="A12" s="4" t="s">
        <v>18</v>
      </c>
      <c r="B12" s="5">
        <f>Application!H11</f>
        <v>0</v>
      </c>
      <c r="D12" s="4" t="s">
        <v>18</v>
      </c>
      <c r="E12" s="5">
        <f>Application!K11</f>
        <v>0</v>
      </c>
    </row>
    <row r="13" spans="1:5" x14ac:dyDescent="0.35">
      <c r="A13" s="4"/>
      <c r="B13" s="7"/>
      <c r="D13" s="4"/>
      <c r="E13" s="7"/>
    </row>
    <row r="14" spans="1:5" x14ac:dyDescent="0.35">
      <c r="A14" s="4"/>
      <c r="B14" s="7"/>
      <c r="D14" s="4"/>
      <c r="E14" s="7"/>
    </row>
    <row r="15" spans="1:5" x14ac:dyDescent="0.35">
      <c r="A15" s="4"/>
      <c r="B15" s="7"/>
      <c r="D15" s="4"/>
      <c r="E15" s="7"/>
    </row>
    <row r="16" spans="1:5" x14ac:dyDescent="0.35">
      <c r="A16" s="4"/>
      <c r="B16" s="7"/>
      <c r="D16" s="4"/>
      <c r="E16" s="7"/>
    </row>
    <row r="17" spans="1:5" ht="16" thickBot="1" x14ac:dyDescent="0.4">
      <c r="A17" s="9"/>
      <c r="B17" s="10"/>
      <c r="D17" s="9"/>
      <c r="E17" s="10"/>
    </row>
    <row r="18" spans="1:5" ht="16" thickBot="1" x14ac:dyDescent="0.4"/>
    <row r="19" spans="1:5" ht="16" thickBot="1" x14ac:dyDescent="0.4">
      <c r="A19" s="142" t="s">
        <v>54</v>
      </c>
      <c r="B19" s="143"/>
      <c r="D19" s="142" t="s">
        <v>54</v>
      </c>
      <c r="E19" s="143"/>
    </row>
    <row r="20" spans="1:5" x14ac:dyDescent="0.35">
      <c r="A20" s="4" t="s">
        <v>33</v>
      </c>
      <c r="B20" s="5" t="str">
        <f>Tenants!B24</f>
        <v xml:space="preserve"> </v>
      </c>
      <c r="D20" s="4" t="s">
        <v>33</v>
      </c>
      <c r="E20" s="5" t="str">
        <f>Tenants!E24</f>
        <v xml:space="preserve"> </v>
      </c>
    </row>
    <row r="21" spans="1:5" x14ac:dyDescent="0.35">
      <c r="A21" s="4" t="s">
        <v>18</v>
      </c>
      <c r="B21" s="5">
        <f>Application!B26</f>
        <v>0</v>
      </c>
      <c r="D21" s="4" t="s">
        <v>18</v>
      </c>
      <c r="E21" s="5">
        <f>Application!E26</f>
        <v>0</v>
      </c>
    </row>
    <row r="22" spans="1:5" x14ac:dyDescent="0.35">
      <c r="A22" s="4"/>
      <c r="B22" s="7"/>
      <c r="D22" s="4"/>
      <c r="E22" s="7"/>
    </row>
    <row r="23" spans="1:5" x14ac:dyDescent="0.35">
      <c r="A23" s="4"/>
      <c r="B23" s="7"/>
      <c r="D23" s="4"/>
      <c r="E23" s="7"/>
    </row>
    <row r="24" spans="1:5" x14ac:dyDescent="0.35">
      <c r="A24" s="4"/>
      <c r="B24" s="7"/>
      <c r="D24" s="4"/>
      <c r="E24" s="7"/>
    </row>
    <row r="25" spans="1:5" x14ac:dyDescent="0.35">
      <c r="A25" s="4"/>
      <c r="B25" s="7"/>
      <c r="D25" s="4"/>
      <c r="E25" s="7"/>
    </row>
    <row r="26" spans="1:5" ht="16" thickBot="1" x14ac:dyDescent="0.4">
      <c r="A26" s="4"/>
      <c r="B26" s="7"/>
      <c r="D26" s="4"/>
      <c r="E26" s="7"/>
    </row>
    <row r="27" spans="1:5" ht="16" thickBot="1" x14ac:dyDescent="0.4">
      <c r="A27" s="8"/>
      <c r="B27" s="8"/>
      <c r="D27" s="8"/>
      <c r="E27" s="8"/>
    </row>
    <row r="28" spans="1:5" ht="16" thickBot="1" x14ac:dyDescent="0.4">
      <c r="A28" s="142" t="s">
        <v>54</v>
      </c>
      <c r="B28" s="143"/>
      <c r="D28" s="142" t="s">
        <v>54</v>
      </c>
      <c r="E28" s="143"/>
    </row>
    <row r="29" spans="1:5" x14ac:dyDescent="0.35">
      <c r="A29" s="4" t="s">
        <v>33</v>
      </c>
      <c r="B29" s="5" t="str">
        <f>Tenants!B35</f>
        <v xml:space="preserve"> </v>
      </c>
      <c r="D29" s="4" t="s">
        <v>33</v>
      </c>
      <c r="E29" s="5" t="str">
        <f>Tenants!E35</f>
        <v xml:space="preserve"> </v>
      </c>
    </row>
    <row r="30" spans="1:5" x14ac:dyDescent="0.35">
      <c r="A30" s="4" t="s">
        <v>18</v>
      </c>
      <c r="B30" s="5">
        <f>Application!H26</f>
        <v>0</v>
      </c>
      <c r="D30" s="4" t="s">
        <v>18</v>
      </c>
      <c r="E30" s="5">
        <f>Application!K26</f>
        <v>0</v>
      </c>
    </row>
    <row r="31" spans="1:5" x14ac:dyDescent="0.35">
      <c r="A31" s="4"/>
      <c r="B31" s="7"/>
      <c r="D31" s="4"/>
      <c r="E31" s="7"/>
    </row>
    <row r="32" spans="1:5" x14ac:dyDescent="0.35">
      <c r="A32" s="4"/>
      <c r="B32" s="7"/>
      <c r="D32" s="4"/>
      <c r="E32" s="7"/>
    </row>
    <row r="33" spans="1:5" x14ac:dyDescent="0.35">
      <c r="A33" s="4"/>
      <c r="B33" s="7"/>
      <c r="D33" s="4"/>
      <c r="E33" s="7"/>
    </row>
    <row r="34" spans="1:5" x14ac:dyDescent="0.35">
      <c r="A34" s="4"/>
      <c r="B34" s="7"/>
      <c r="D34" s="4"/>
      <c r="E34" s="7"/>
    </row>
    <row r="35" spans="1:5" ht="16" thickBot="1" x14ac:dyDescent="0.4">
      <c r="A35" s="9"/>
      <c r="B35" s="10"/>
      <c r="D35" s="9"/>
      <c r="E35" s="10"/>
    </row>
    <row r="37" spans="1:5" x14ac:dyDescent="0.35">
      <c r="A37" s="11"/>
      <c r="B37" s="11"/>
      <c r="C37" s="11"/>
      <c r="D37" s="11"/>
      <c r="E37" s="11"/>
    </row>
    <row r="38" spans="1:5" x14ac:dyDescent="0.35">
      <c r="A38" s="11"/>
      <c r="B38" s="11"/>
      <c r="C38" s="11"/>
      <c r="D38" s="11"/>
      <c r="E38" s="11"/>
    </row>
    <row r="39" spans="1:5" x14ac:dyDescent="0.35">
      <c r="A39" s="13"/>
      <c r="B39" s="12"/>
      <c r="C39" s="70"/>
      <c r="D39" s="12"/>
      <c r="E39" s="12"/>
    </row>
    <row r="40" spans="1:5" x14ac:dyDescent="0.35">
      <c r="A40" s="100" t="s">
        <v>55</v>
      </c>
      <c r="B40" s="101"/>
      <c r="C40" s="70"/>
      <c r="D40" s="12"/>
      <c r="E40" s="12"/>
    </row>
    <row r="41" spans="1:5" x14ac:dyDescent="0.35">
      <c r="A41" s="14" t="s">
        <v>56</v>
      </c>
    </row>
    <row r="42" spans="1:5" x14ac:dyDescent="0.35">
      <c r="A42" s="1" t="s">
        <v>57</v>
      </c>
    </row>
  </sheetData>
  <conditionalFormatting sqref="B2:B3 E2:E3 B11:B12 E11:E12 B20:B21 E20:E21 B29:B30 E29:E30">
    <cfRule type="cellIs" dxfId="0" priority="3" operator="equal">
      <formula>0</formula>
    </cfRule>
  </conditionalFormatting>
  <printOptions horizontalCentered="1"/>
  <pageMargins left="0.15" right="0.15" top="0.15" bottom="0.15" header="0.3" footer="0.3"/>
  <pageSetup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Button 2">
              <controlPr defaultSize="0" print="0" autoFill="0" autoPict="0" macro="[0]!Execution_Floor_1">
                <anchor moveWithCells="1" sizeWithCells="1">
                  <from>
                    <xdr:col>5</xdr:col>
                    <xdr:colOff>412750</xdr:colOff>
                    <xdr:row>1</xdr:row>
                    <xdr:rowOff>19050</xdr:rowOff>
                  </from>
                  <to>
                    <xdr:col>8</xdr:col>
                    <xdr:colOff>393700</xdr:colOff>
                    <xdr:row>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Button 3">
              <controlPr defaultSize="0" print="0" autoFill="0" autoPict="0" macro="[0]!Execution_Floor_2">
                <anchor moveWithCells="1" sizeWithCells="1">
                  <from>
                    <xdr:col>5</xdr:col>
                    <xdr:colOff>400050</xdr:colOff>
                    <xdr:row>4</xdr:row>
                    <xdr:rowOff>133350</xdr:rowOff>
                  </from>
                  <to>
                    <xdr:col>8</xdr:col>
                    <xdr:colOff>374650</xdr:colOff>
                    <xdr:row>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Button 4">
              <controlPr defaultSize="0" print="0" autoFill="0" autoPict="0" macro="[0]!Execution">
                <anchor moveWithCells="1" sizeWithCells="1">
                  <from>
                    <xdr:col>5</xdr:col>
                    <xdr:colOff>400050</xdr:colOff>
                    <xdr:row>8</xdr:row>
                    <xdr:rowOff>50800</xdr:rowOff>
                  </from>
                  <to>
                    <xdr:col>8</xdr:col>
                    <xdr:colOff>381000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L111"/>
  <sheetViews>
    <sheetView zoomScale="85" zoomScaleNormal="85" workbookViewId="0">
      <selection activeCell="E40" sqref="E40"/>
    </sheetView>
  </sheetViews>
  <sheetFormatPr defaultColWidth="9.1796875" defaultRowHeight="14.5" x14ac:dyDescent="0.35"/>
  <cols>
    <col min="1" max="1" width="2.81640625" style="19" customWidth="1"/>
    <col min="2" max="3" width="29.81640625" style="74" customWidth="1"/>
    <col min="4" max="4" width="21.81640625" style="75" customWidth="1"/>
    <col min="5" max="5" width="29.81640625" style="74" customWidth="1"/>
    <col min="6" max="6" width="29.81640625" style="75" customWidth="1"/>
    <col min="7" max="7" width="21.81640625" style="74" customWidth="1"/>
    <col min="8" max="8" width="9.81640625" style="74" customWidth="1"/>
    <col min="9" max="9" width="23.1796875" style="74" customWidth="1"/>
    <col min="10" max="10" width="40.81640625" style="74" bestFit="1" customWidth="1"/>
    <col min="11" max="11" width="15.453125" style="74" customWidth="1"/>
    <col min="12" max="12" width="9" style="74"/>
    <col min="13" max="16384" width="9.1796875" style="19"/>
  </cols>
  <sheetData>
    <row r="1" spans="2:10" x14ac:dyDescent="0.35">
      <c r="B1" s="73" t="s">
        <v>56</v>
      </c>
    </row>
    <row r="2" spans="2:10" x14ac:dyDescent="0.35">
      <c r="B2" s="144" t="s">
        <v>58</v>
      </c>
    </row>
    <row r="3" spans="2:10" x14ac:dyDescent="0.35">
      <c r="B3" s="74" t="str">
        <f>"Unit # "&amp;Application!H4</f>
        <v xml:space="preserve">Unit # </v>
      </c>
    </row>
    <row r="5" spans="2:10" x14ac:dyDescent="0.35">
      <c r="B5" s="76" t="s">
        <v>59</v>
      </c>
      <c r="H5" s="40"/>
      <c r="I5" s="19" t="s">
        <v>31</v>
      </c>
    </row>
    <row r="6" spans="2:10" x14ac:dyDescent="0.35">
      <c r="B6" s="77" t="s">
        <v>60</v>
      </c>
      <c r="C6" s="78" t="s">
        <v>61</v>
      </c>
      <c r="D6" s="79" t="s">
        <v>62</v>
      </c>
      <c r="E6" s="78" t="s">
        <v>63</v>
      </c>
      <c r="F6" s="78" t="s">
        <v>64</v>
      </c>
      <c r="G6" s="80" t="s">
        <v>65</v>
      </c>
      <c r="J6" s="19"/>
    </row>
    <row r="7" spans="2:10" x14ac:dyDescent="0.35">
      <c r="B7" s="81" t="str">
        <f>'Lease Upload'!C2&amp;" "&amp;'Lease Upload'!D2</f>
        <v>0 0</v>
      </c>
      <c r="C7" s="82">
        <f>Application!B11</f>
        <v>0</v>
      </c>
      <c r="D7" s="130">
        <f>Application!B10</f>
        <v>0</v>
      </c>
      <c r="E7" s="82">
        <f>Application!B17</f>
        <v>0</v>
      </c>
      <c r="F7" s="82">
        <f>Application!B19</f>
        <v>0</v>
      </c>
      <c r="G7" s="83">
        <f>Application!B18</f>
        <v>0</v>
      </c>
      <c r="J7" s="19"/>
    </row>
    <row r="8" spans="2:10" x14ac:dyDescent="0.35">
      <c r="B8" s="81" t="str">
        <f>'Lease Upload'!C3&amp;" "&amp;'Lease Upload'!D3</f>
        <v>0 0</v>
      </c>
      <c r="C8" s="82">
        <f>Application!E11</f>
        <v>0</v>
      </c>
      <c r="D8" s="130">
        <f>Application!E10</f>
        <v>0</v>
      </c>
      <c r="E8" s="82">
        <f>Application!E17</f>
        <v>0</v>
      </c>
      <c r="F8" s="82">
        <f>Application!E19</f>
        <v>0</v>
      </c>
      <c r="G8" s="83">
        <f>Application!E18</f>
        <v>0</v>
      </c>
      <c r="J8" s="19"/>
    </row>
    <row r="9" spans="2:10" x14ac:dyDescent="0.35">
      <c r="B9" s="81" t="str">
        <f>'Lease Upload'!C4&amp;" "&amp;'Lease Upload'!D4</f>
        <v>0 0</v>
      </c>
      <c r="C9" s="82">
        <f>Application!H11</f>
        <v>0</v>
      </c>
      <c r="D9" s="130">
        <f>Application!H10</f>
        <v>0</v>
      </c>
      <c r="E9" s="82">
        <f>Application!H17</f>
        <v>0</v>
      </c>
      <c r="F9" s="82">
        <f>Application!H19</f>
        <v>0</v>
      </c>
      <c r="G9" s="83">
        <f>Application!H18</f>
        <v>0</v>
      </c>
      <c r="J9" s="19"/>
    </row>
    <row r="10" spans="2:10" x14ac:dyDescent="0.35">
      <c r="B10" s="81" t="str">
        <f>'Lease Upload'!C5&amp;" "&amp;'Lease Upload'!D5</f>
        <v>0 0</v>
      </c>
      <c r="C10" s="82">
        <f>Application!K11</f>
        <v>0</v>
      </c>
      <c r="D10" s="130">
        <f>Application!K10</f>
        <v>0</v>
      </c>
      <c r="E10" s="82">
        <f>Application!K17</f>
        <v>0</v>
      </c>
      <c r="F10" s="82">
        <f>Application!K19</f>
        <v>0</v>
      </c>
      <c r="G10" s="83">
        <f>Application!K18</f>
        <v>0</v>
      </c>
      <c r="J10" s="19"/>
    </row>
    <row r="11" spans="2:10" x14ac:dyDescent="0.35">
      <c r="B11" s="81" t="str">
        <f>'Lease Upload'!C6&amp;" "&amp;'Lease Upload'!D6</f>
        <v>0 0</v>
      </c>
      <c r="C11" s="82">
        <f>Application!B26</f>
        <v>0</v>
      </c>
      <c r="D11" s="130">
        <f>Application!B25</f>
        <v>0</v>
      </c>
      <c r="E11" s="82">
        <f>Application!B32</f>
        <v>0</v>
      </c>
      <c r="F11" s="82">
        <f>Application!B34</f>
        <v>0</v>
      </c>
      <c r="G11" s="83">
        <f>Application!B33</f>
        <v>0</v>
      </c>
      <c r="J11" s="19"/>
    </row>
    <row r="12" spans="2:10" x14ac:dyDescent="0.35">
      <c r="B12" s="81" t="str">
        <f>'Lease Upload'!C7&amp;" "&amp;'Lease Upload'!D7</f>
        <v>0 0</v>
      </c>
      <c r="C12" s="82">
        <f>Application!E26</f>
        <v>0</v>
      </c>
      <c r="D12" s="130">
        <f>Application!E25</f>
        <v>0</v>
      </c>
      <c r="E12" s="82">
        <f>Application!E32</f>
        <v>0</v>
      </c>
      <c r="F12" s="82">
        <f>Application!E34</f>
        <v>0</v>
      </c>
      <c r="G12" s="83">
        <f>Application!E33</f>
        <v>0</v>
      </c>
      <c r="J12" s="19"/>
    </row>
    <row r="13" spans="2:10" x14ac:dyDescent="0.35">
      <c r="B13" s="81" t="str">
        <f>'Lease Upload'!C8&amp;" "&amp;'Lease Upload'!D8</f>
        <v>0 0</v>
      </c>
      <c r="C13" s="82">
        <f>Application!H26</f>
        <v>0</v>
      </c>
      <c r="D13" s="130">
        <f>Application!H25</f>
        <v>0</v>
      </c>
      <c r="E13" s="82">
        <f>Application!H32</f>
        <v>0</v>
      </c>
      <c r="F13" s="82">
        <f>Application!H34</f>
        <v>0</v>
      </c>
      <c r="G13" s="83">
        <f>Application!H33</f>
        <v>0</v>
      </c>
      <c r="J13" s="19"/>
    </row>
    <row r="14" spans="2:10" x14ac:dyDescent="0.35">
      <c r="B14" s="84" t="str">
        <f>'Lease Upload'!C9&amp;" "&amp;'Lease Upload'!D9</f>
        <v>0 0</v>
      </c>
      <c r="C14" s="85">
        <f>Application!K26</f>
        <v>0</v>
      </c>
      <c r="D14" s="131">
        <f>Application!K25</f>
        <v>0</v>
      </c>
      <c r="E14" s="85">
        <f>Application!K32</f>
        <v>0</v>
      </c>
      <c r="F14" s="85">
        <f>Application!K34</f>
        <v>0</v>
      </c>
      <c r="G14" s="86">
        <f>Application!K33</f>
        <v>0</v>
      </c>
      <c r="J14" s="19"/>
    </row>
    <row r="15" spans="2:10" x14ac:dyDescent="0.35">
      <c r="J15" s="19"/>
    </row>
    <row r="16" spans="2:10" x14ac:dyDescent="0.35">
      <c r="B16" s="99" t="s">
        <v>66</v>
      </c>
      <c r="C16" s="79" t="s">
        <v>67</v>
      </c>
      <c r="D16" s="79" t="s">
        <v>68</v>
      </c>
      <c r="E16" s="80" t="s">
        <v>69</v>
      </c>
      <c r="F16" s="88"/>
      <c r="G16" s="76"/>
      <c r="H16" s="76"/>
      <c r="I16" s="76"/>
    </row>
    <row r="17" spans="2:9" x14ac:dyDescent="0.35">
      <c r="B17" s="91" t="s">
        <v>70</v>
      </c>
      <c r="C17" s="75">
        <v>182</v>
      </c>
      <c r="D17" s="75" t="s">
        <v>71</v>
      </c>
      <c r="E17" s="92" t="s">
        <v>72</v>
      </c>
    </row>
    <row r="18" spans="2:9" x14ac:dyDescent="0.35">
      <c r="B18" s="89" t="s">
        <v>73</v>
      </c>
      <c r="C18" s="40">
        <v>198</v>
      </c>
      <c r="D18" s="40" t="s">
        <v>74</v>
      </c>
      <c r="E18" s="90" t="s">
        <v>75</v>
      </c>
      <c r="F18" s="88"/>
      <c r="G18" s="76"/>
      <c r="H18" s="76"/>
    </row>
    <row r="19" spans="2:9" x14ac:dyDescent="0.35">
      <c r="B19" s="91" t="s">
        <v>76</v>
      </c>
      <c r="C19" s="75" t="s">
        <v>77</v>
      </c>
      <c r="D19" s="75" t="s">
        <v>78</v>
      </c>
      <c r="E19" s="92" t="s">
        <v>79</v>
      </c>
    </row>
    <row r="20" spans="2:9" x14ac:dyDescent="0.35">
      <c r="B20" s="91" t="s">
        <v>80</v>
      </c>
      <c r="C20" s="75" t="s">
        <v>81</v>
      </c>
      <c r="D20" s="75" t="s">
        <v>82</v>
      </c>
      <c r="E20" s="92" t="s">
        <v>83</v>
      </c>
    </row>
    <row r="21" spans="2:9" x14ac:dyDescent="0.35">
      <c r="B21" s="89" t="s">
        <v>84</v>
      </c>
      <c r="C21" s="40">
        <v>215</v>
      </c>
      <c r="D21" s="40" t="s">
        <v>85</v>
      </c>
      <c r="E21" s="90" t="s">
        <v>86</v>
      </c>
      <c r="F21" s="88"/>
      <c r="G21" s="76"/>
      <c r="H21" s="76"/>
      <c r="I21" s="76"/>
    </row>
    <row r="22" spans="2:9" x14ac:dyDescent="0.35">
      <c r="B22" s="91" t="s">
        <v>87</v>
      </c>
      <c r="C22" s="75" t="s">
        <v>88</v>
      </c>
      <c r="D22" s="75" t="s">
        <v>89</v>
      </c>
      <c r="E22" s="92" t="s">
        <v>90</v>
      </c>
    </row>
    <row r="23" spans="2:9" x14ac:dyDescent="0.35">
      <c r="B23" s="91" t="s">
        <v>91</v>
      </c>
      <c r="C23" s="75" t="s">
        <v>92</v>
      </c>
      <c r="D23" s="75" t="s">
        <v>93</v>
      </c>
      <c r="E23" s="92" t="s">
        <v>94</v>
      </c>
    </row>
    <row r="24" spans="2:9" x14ac:dyDescent="0.35">
      <c r="B24" s="89" t="s">
        <v>95</v>
      </c>
      <c r="C24" s="40">
        <v>238</v>
      </c>
      <c r="D24" s="40" t="s">
        <v>96</v>
      </c>
      <c r="E24" s="90" t="s">
        <v>97</v>
      </c>
      <c r="F24" s="88"/>
      <c r="G24" s="76"/>
      <c r="H24" s="76"/>
    </row>
    <row r="25" spans="2:9" x14ac:dyDescent="0.35">
      <c r="B25" s="91" t="s">
        <v>98</v>
      </c>
      <c r="C25" s="75" t="s">
        <v>99</v>
      </c>
      <c r="D25" s="75" t="s">
        <v>100</v>
      </c>
      <c r="E25" s="92" t="s">
        <v>101</v>
      </c>
    </row>
    <row r="26" spans="2:9" x14ac:dyDescent="0.35">
      <c r="B26" s="91" t="s">
        <v>102</v>
      </c>
      <c r="C26" s="75">
        <v>241</v>
      </c>
      <c r="D26" s="75" t="s">
        <v>103</v>
      </c>
      <c r="E26" s="92" t="s">
        <v>104</v>
      </c>
    </row>
    <row r="27" spans="2:9" x14ac:dyDescent="0.35">
      <c r="B27" s="89" t="s">
        <v>4</v>
      </c>
      <c r="C27" s="40">
        <v>242</v>
      </c>
      <c r="D27" s="40" t="s">
        <v>105</v>
      </c>
      <c r="E27" s="90" t="s">
        <v>106</v>
      </c>
      <c r="F27" s="88"/>
      <c r="G27" s="76"/>
      <c r="H27" s="76"/>
    </row>
    <row r="28" spans="2:9" x14ac:dyDescent="0.35">
      <c r="B28" s="91" t="s">
        <v>107</v>
      </c>
      <c r="C28" s="75" t="s">
        <v>108</v>
      </c>
      <c r="D28" s="75" t="s">
        <v>109</v>
      </c>
      <c r="E28" s="92" t="s">
        <v>110</v>
      </c>
    </row>
    <row r="29" spans="2:9" x14ac:dyDescent="0.35">
      <c r="B29" s="91" t="s">
        <v>111</v>
      </c>
      <c r="C29" s="75">
        <v>250</v>
      </c>
      <c r="D29" s="75" t="s">
        <v>112</v>
      </c>
      <c r="E29" s="92" t="s">
        <v>113</v>
      </c>
    </row>
    <row r="30" spans="2:9" x14ac:dyDescent="0.35">
      <c r="B30" s="91" t="s">
        <v>114</v>
      </c>
      <c r="C30" s="75" t="s">
        <v>115</v>
      </c>
      <c r="D30" s="75" t="s">
        <v>116</v>
      </c>
      <c r="E30" s="92" t="s">
        <v>117</v>
      </c>
    </row>
    <row r="31" spans="2:9" x14ac:dyDescent="0.35">
      <c r="B31" s="91" t="s">
        <v>118</v>
      </c>
      <c r="C31" s="75" t="s">
        <v>119</v>
      </c>
      <c r="D31" s="75" t="s">
        <v>120</v>
      </c>
      <c r="E31" s="92" t="s">
        <v>121</v>
      </c>
    </row>
    <row r="32" spans="2:9" x14ac:dyDescent="0.35">
      <c r="B32" s="91" t="s">
        <v>122</v>
      </c>
      <c r="C32" s="75" t="s">
        <v>123</v>
      </c>
      <c r="D32" s="75" t="s">
        <v>124</v>
      </c>
      <c r="E32" s="92" t="s">
        <v>125</v>
      </c>
    </row>
    <row r="33" spans="2:9" x14ac:dyDescent="0.35">
      <c r="B33" s="91" t="s">
        <v>126</v>
      </c>
      <c r="C33" s="75" t="s">
        <v>127</v>
      </c>
      <c r="D33" s="75" t="s">
        <v>128</v>
      </c>
      <c r="E33" s="92" t="s">
        <v>129</v>
      </c>
    </row>
    <row r="34" spans="2:9" x14ac:dyDescent="0.35">
      <c r="B34" s="91" t="s">
        <v>130</v>
      </c>
      <c r="C34" s="75" t="s">
        <v>131</v>
      </c>
      <c r="D34" s="75" t="s">
        <v>132</v>
      </c>
      <c r="E34" s="92" t="s">
        <v>133</v>
      </c>
    </row>
    <row r="35" spans="2:9" x14ac:dyDescent="0.35">
      <c r="B35" s="89" t="s">
        <v>134</v>
      </c>
      <c r="C35" s="40">
        <v>275</v>
      </c>
      <c r="D35" s="40" t="s">
        <v>135</v>
      </c>
      <c r="E35" s="90" t="s">
        <v>136</v>
      </c>
      <c r="F35" s="88"/>
      <c r="G35" s="76"/>
      <c r="H35" s="76"/>
      <c r="I35" s="76"/>
    </row>
    <row r="36" spans="2:9" x14ac:dyDescent="0.35">
      <c r="B36" s="89" t="s">
        <v>137</v>
      </c>
      <c r="C36" s="40">
        <v>379</v>
      </c>
      <c r="D36" s="40" t="s">
        <v>138</v>
      </c>
      <c r="E36" s="90" t="s">
        <v>139</v>
      </c>
      <c r="F36" s="88"/>
      <c r="G36" s="76"/>
      <c r="H36" s="76"/>
    </row>
    <row r="37" spans="2:9" x14ac:dyDescent="0.35">
      <c r="B37" s="89" t="s">
        <v>140</v>
      </c>
      <c r="C37" s="40">
        <v>433</v>
      </c>
      <c r="D37" s="40" t="s">
        <v>141</v>
      </c>
      <c r="E37" s="90" t="s">
        <v>142</v>
      </c>
      <c r="F37" s="88"/>
      <c r="G37" s="76"/>
      <c r="H37" s="76"/>
      <c r="I37" s="76"/>
    </row>
    <row r="38" spans="2:9" x14ac:dyDescent="0.35">
      <c r="B38" s="89" t="s">
        <v>143</v>
      </c>
      <c r="C38" s="40">
        <v>445</v>
      </c>
      <c r="D38" s="40" t="s">
        <v>144</v>
      </c>
      <c r="E38" s="90" t="s">
        <v>145</v>
      </c>
      <c r="F38" s="88"/>
      <c r="G38" s="76"/>
      <c r="H38" s="76"/>
      <c r="I38" s="76"/>
    </row>
    <row r="39" spans="2:9" x14ac:dyDescent="0.35">
      <c r="B39" s="89" t="s">
        <v>146</v>
      </c>
      <c r="C39" s="40">
        <v>448</v>
      </c>
      <c r="D39" s="40" t="s">
        <v>147</v>
      </c>
      <c r="E39" s="90" t="s">
        <v>148</v>
      </c>
      <c r="F39" s="88"/>
      <c r="G39" s="76"/>
      <c r="H39" s="76"/>
      <c r="I39" s="76"/>
    </row>
    <row r="40" spans="2:9" x14ac:dyDescent="0.35">
      <c r="B40" s="89" t="s">
        <v>149</v>
      </c>
      <c r="C40" s="40">
        <v>459</v>
      </c>
      <c r="D40" s="40" t="s">
        <v>150</v>
      </c>
      <c r="E40" s="90" t="s">
        <v>151</v>
      </c>
      <c r="F40" s="88"/>
      <c r="G40" s="76"/>
      <c r="H40" s="76"/>
      <c r="I40" s="76"/>
    </row>
    <row r="41" spans="2:9" x14ac:dyDescent="0.35">
      <c r="B41" s="91" t="s">
        <v>152</v>
      </c>
      <c r="C41" s="40">
        <v>465</v>
      </c>
      <c r="D41" s="40" t="s">
        <v>153</v>
      </c>
      <c r="E41" s="90" t="s">
        <v>154</v>
      </c>
      <c r="F41" s="88"/>
      <c r="G41" s="76"/>
      <c r="H41" s="76"/>
      <c r="I41" s="76"/>
    </row>
    <row r="42" spans="2:9" x14ac:dyDescent="0.35">
      <c r="B42" s="91" t="s">
        <v>155</v>
      </c>
      <c r="C42" s="40">
        <v>470</v>
      </c>
      <c r="D42" s="40" t="s">
        <v>156</v>
      </c>
      <c r="E42" s="90" t="s">
        <v>157</v>
      </c>
      <c r="F42" s="88"/>
      <c r="G42" s="76"/>
      <c r="H42" s="76"/>
      <c r="I42" s="76"/>
    </row>
    <row r="43" spans="2:9" x14ac:dyDescent="0.35">
      <c r="B43" s="91" t="s">
        <v>158</v>
      </c>
      <c r="C43" s="40">
        <v>473</v>
      </c>
      <c r="D43" s="40" t="s">
        <v>159</v>
      </c>
      <c r="E43" s="90" t="s">
        <v>160</v>
      </c>
      <c r="F43" s="88"/>
      <c r="G43" s="76"/>
      <c r="H43" s="76"/>
      <c r="I43" s="76"/>
    </row>
    <row r="44" spans="2:9" x14ac:dyDescent="0.35">
      <c r="B44" s="91" t="s">
        <v>161</v>
      </c>
      <c r="C44" s="40">
        <v>483</v>
      </c>
      <c r="D44" s="40" t="s">
        <v>162</v>
      </c>
      <c r="E44" s="90" t="s">
        <v>163</v>
      </c>
      <c r="I44" s="76"/>
    </row>
    <row r="45" spans="2:9" x14ac:dyDescent="0.35">
      <c r="B45" s="91" t="s">
        <v>164</v>
      </c>
      <c r="C45" s="40">
        <v>484</v>
      </c>
      <c r="D45" s="40" t="s">
        <v>165</v>
      </c>
      <c r="E45" s="90" t="s">
        <v>166</v>
      </c>
    </row>
    <row r="46" spans="2:9" x14ac:dyDescent="0.35">
      <c r="B46" s="91" t="s">
        <v>167</v>
      </c>
      <c r="C46" s="40">
        <v>491</v>
      </c>
      <c r="D46" s="40" t="s">
        <v>168</v>
      </c>
      <c r="E46" s="90" t="s">
        <v>169</v>
      </c>
      <c r="I46" s="76"/>
    </row>
    <row r="47" spans="2:9" x14ac:dyDescent="0.35">
      <c r="B47" s="91" t="s">
        <v>170</v>
      </c>
      <c r="C47" s="40">
        <v>501</v>
      </c>
      <c r="D47" s="40" t="s">
        <v>171</v>
      </c>
      <c r="E47" s="90" t="s">
        <v>172</v>
      </c>
      <c r="I47" s="76"/>
    </row>
    <row r="48" spans="2:9" x14ac:dyDescent="0.35">
      <c r="B48" s="91" t="s">
        <v>173</v>
      </c>
      <c r="C48" s="40">
        <v>508</v>
      </c>
      <c r="D48" s="40" t="s">
        <v>174</v>
      </c>
      <c r="E48" s="90" t="s">
        <v>175</v>
      </c>
      <c r="I48" s="76"/>
    </row>
    <row r="49" spans="2:9" x14ac:dyDescent="0.35">
      <c r="B49" s="91" t="s">
        <v>176</v>
      </c>
      <c r="C49" s="40">
        <v>511</v>
      </c>
      <c r="D49" s="40" t="s">
        <v>177</v>
      </c>
      <c r="E49" s="90" t="s">
        <v>178</v>
      </c>
      <c r="I49" s="76"/>
    </row>
    <row r="50" spans="2:9" x14ac:dyDescent="0.35">
      <c r="B50" s="91" t="s">
        <v>179</v>
      </c>
      <c r="C50" s="40">
        <v>519</v>
      </c>
      <c r="D50" s="40" t="s">
        <v>180</v>
      </c>
      <c r="E50" s="90" t="s">
        <v>181</v>
      </c>
      <c r="I50" s="76"/>
    </row>
    <row r="51" spans="2:9" x14ac:dyDescent="0.35">
      <c r="B51" s="91" t="s">
        <v>182</v>
      </c>
      <c r="C51" s="40">
        <v>702</v>
      </c>
      <c r="D51" s="40" t="s">
        <v>183</v>
      </c>
      <c r="E51" s="90" t="s">
        <v>184</v>
      </c>
      <c r="I51" s="76"/>
    </row>
    <row r="52" spans="2:9" x14ac:dyDescent="0.35">
      <c r="B52" s="93" t="s">
        <v>185</v>
      </c>
      <c r="C52" s="126">
        <v>716</v>
      </c>
      <c r="D52" s="126" t="s">
        <v>186</v>
      </c>
      <c r="E52" s="97" t="s">
        <v>187</v>
      </c>
    </row>
    <row r="54" spans="2:9" x14ac:dyDescent="0.35">
      <c r="B54" s="94" t="s">
        <v>188</v>
      </c>
      <c r="C54" s="87" t="s">
        <v>67</v>
      </c>
    </row>
    <row r="55" spans="2:9" x14ac:dyDescent="0.35">
      <c r="B55" s="95">
        <v>1</v>
      </c>
      <c r="C55" s="90">
        <v>1</v>
      </c>
    </row>
    <row r="56" spans="2:9" x14ac:dyDescent="0.35">
      <c r="B56" s="95">
        <v>2</v>
      </c>
      <c r="C56" s="90">
        <v>2</v>
      </c>
    </row>
    <row r="57" spans="2:9" x14ac:dyDescent="0.35">
      <c r="B57" s="95">
        <v>3</v>
      </c>
      <c r="C57" s="90">
        <v>3</v>
      </c>
    </row>
    <row r="58" spans="2:9" x14ac:dyDescent="0.35">
      <c r="B58" s="95" t="s">
        <v>9</v>
      </c>
      <c r="C58" s="90" t="s">
        <v>189</v>
      </c>
    </row>
    <row r="59" spans="2:9" x14ac:dyDescent="0.35">
      <c r="B59" s="96" t="s">
        <v>190</v>
      </c>
      <c r="C59" s="97" t="s">
        <v>190</v>
      </c>
    </row>
    <row r="61" spans="2:9" x14ac:dyDescent="0.35">
      <c r="B61" s="98" t="s">
        <v>191</v>
      </c>
      <c r="C61" s="98" t="s">
        <v>192</v>
      </c>
    </row>
    <row r="62" spans="2:9" x14ac:dyDescent="0.35">
      <c r="B62" s="71" t="s">
        <v>193</v>
      </c>
      <c r="C62" s="127" t="s">
        <v>48</v>
      </c>
    </row>
    <row r="63" spans="2:9" x14ac:dyDescent="0.35">
      <c r="B63" s="71" t="s">
        <v>194</v>
      </c>
      <c r="C63" s="128" t="s">
        <v>195</v>
      </c>
    </row>
    <row r="64" spans="2:9" x14ac:dyDescent="0.35">
      <c r="B64" s="71" t="s">
        <v>196</v>
      </c>
    </row>
    <row r="65" spans="2:2" x14ac:dyDescent="0.35">
      <c r="B65" s="71" t="s">
        <v>197</v>
      </c>
    </row>
    <row r="66" spans="2:2" x14ac:dyDescent="0.35">
      <c r="B66" s="71" t="s">
        <v>198</v>
      </c>
    </row>
    <row r="67" spans="2:2" x14ac:dyDescent="0.35">
      <c r="B67" s="71" t="s">
        <v>199</v>
      </c>
    </row>
    <row r="68" spans="2:2" x14ac:dyDescent="0.35">
      <c r="B68" s="71" t="s">
        <v>200</v>
      </c>
    </row>
    <row r="69" spans="2:2" x14ac:dyDescent="0.35">
      <c r="B69" s="71" t="s">
        <v>201</v>
      </c>
    </row>
    <row r="70" spans="2:2" x14ac:dyDescent="0.35">
      <c r="B70" s="71" t="s">
        <v>202</v>
      </c>
    </row>
    <row r="71" spans="2:2" x14ac:dyDescent="0.35">
      <c r="B71" s="71" t="s">
        <v>203</v>
      </c>
    </row>
    <row r="72" spans="2:2" x14ac:dyDescent="0.35">
      <c r="B72" s="71" t="s">
        <v>204</v>
      </c>
    </row>
    <row r="73" spans="2:2" x14ac:dyDescent="0.35">
      <c r="B73" s="71" t="s">
        <v>205</v>
      </c>
    </row>
    <row r="74" spans="2:2" x14ac:dyDescent="0.35">
      <c r="B74" s="71" t="s">
        <v>206</v>
      </c>
    </row>
    <row r="75" spans="2:2" x14ac:dyDescent="0.35">
      <c r="B75" s="71" t="s">
        <v>207</v>
      </c>
    </row>
    <row r="76" spans="2:2" x14ac:dyDescent="0.35">
      <c r="B76" s="71" t="s">
        <v>208</v>
      </c>
    </row>
    <row r="77" spans="2:2" x14ac:dyDescent="0.35">
      <c r="B77" s="71" t="s">
        <v>209</v>
      </c>
    </row>
    <row r="78" spans="2:2" x14ac:dyDescent="0.35">
      <c r="B78" s="71" t="s">
        <v>210</v>
      </c>
    </row>
    <row r="79" spans="2:2" x14ac:dyDescent="0.35">
      <c r="B79" s="71" t="s">
        <v>211</v>
      </c>
    </row>
    <row r="80" spans="2:2" x14ac:dyDescent="0.35">
      <c r="B80" s="71" t="s">
        <v>212</v>
      </c>
    </row>
    <row r="81" spans="2:2" x14ac:dyDescent="0.35">
      <c r="B81" s="71" t="s">
        <v>213</v>
      </c>
    </row>
    <row r="82" spans="2:2" x14ac:dyDescent="0.35">
      <c r="B82" s="71" t="s">
        <v>214</v>
      </c>
    </row>
    <row r="83" spans="2:2" x14ac:dyDescent="0.35">
      <c r="B83" s="71" t="s">
        <v>215</v>
      </c>
    </row>
    <row r="84" spans="2:2" x14ac:dyDescent="0.35">
      <c r="B84" s="71" t="s">
        <v>216</v>
      </c>
    </row>
    <row r="85" spans="2:2" x14ac:dyDescent="0.35">
      <c r="B85" s="71" t="s">
        <v>217</v>
      </c>
    </row>
    <row r="86" spans="2:2" x14ac:dyDescent="0.35">
      <c r="B86" s="71" t="s">
        <v>218</v>
      </c>
    </row>
    <row r="87" spans="2:2" x14ac:dyDescent="0.35">
      <c r="B87" s="71" t="s">
        <v>219</v>
      </c>
    </row>
    <row r="88" spans="2:2" x14ac:dyDescent="0.35">
      <c r="B88" s="71" t="s">
        <v>220</v>
      </c>
    </row>
    <row r="89" spans="2:2" x14ac:dyDescent="0.35">
      <c r="B89" s="71" t="s">
        <v>221</v>
      </c>
    </row>
    <row r="90" spans="2:2" x14ac:dyDescent="0.35">
      <c r="B90" s="71" t="s">
        <v>222</v>
      </c>
    </row>
    <row r="91" spans="2:2" x14ac:dyDescent="0.35">
      <c r="B91" s="71" t="s">
        <v>223</v>
      </c>
    </row>
    <row r="92" spans="2:2" x14ac:dyDescent="0.35">
      <c r="B92" s="71" t="s">
        <v>224</v>
      </c>
    </row>
    <row r="93" spans="2:2" x14ac:dyDescent="0.35">
      <c r="B93" s="71" t="s">
        <v>225</v>
      </c>
    </row>
    <row r="94" spans="2:2" x14ac:dyDescent="0.35">
      <c r="B94" s="71" t="s">
        <v>226</v>
      </c>
    </row>
    <row r="95" spans="2:2" x14ac:dyDescent="0.35">
      <c r="B95" s="71" t="s">
        <v>227</v>
      </c>
    </row>
    <row r="96" spans="2:2" x14ac:dyDescent="0.35">
      <c r="B96" s="71" t="s">
        <v>228</v>
      </c>
    </row>
    <row r="97" spans="2:2" x14ac:dyDescent="0.35">
      <c r="B97" s="71" t="s">
        <v>229</v>
      </c>
    </row>
    <row r="98" spans="2:2" x14ac:dyDescent="0.35">
      <c r="B98" s="71" t="s">
        <v>230</v>
      </c>
    </row>
    <row r="99" spans="2:2" x14ac:dyDescent="0.35">
      <c r="B99" s="71" t="s">
        <v>231</v>
      </c>
    </row>
    <row r="100" spans="2:2" x14ac:dyDescent="0.35">
      <c r="B100" s="71" t="s">
        <v>232</v>
      </c>
    </row>
    <row r="101" spans="2:2" x14ac:dyDescent="0.35">
      <c r="B101" s="71" t="s">
        <v>233</v>
      </c>
    </row>
    <row r="102" spans="2:2" x14ac:dyDescent="0.35">
      <c r="B102" s="71" t="s">
        <v>234</v>
      </c>
    </row>
    <row r="103" spans="2:2" x14ac:dyDescent="0.35">
      <c r="B103" s="71" t="s">
        <v>235</v>
      </c>
    </row>
    <row r="104" spans="2:2" x14ac:dyDescent="0.35">
      <c r="B104" s="71" t="s">
        <v>236</v>
      </c>
    </row>
    <row r="105" spans="2:2" x14ac:dyDescent="0.35">
      <c r="B105" s="71" t="s">
        <v>237</v>
      </c>
    </row>
    <row r="106" spans="2:2" x14ac:dyDescent="0.35">
      <c r="B106" s="71" t="s">
        <v>238</v>
      </c>
    </row>
    <row r="107" spans="2:2" x14ac:dyDescent="0.35">
      <c r="B107" s="71" t="s">
        <v>239</v>
      </c>
    </row>
    <row r="108" spans="2:2" x14ac:dyDescent="0.35">
      <c r="B108" s="71" t="s">
        <v>240</v>
      </c>
    </row>
    <row r="109" spans="2:2" x14ac:dyDescent="0.35">
      <c r="B109" s="71" t="s">
        <v>241</v>
      </c>
    </row>
    <row r="110" spans="2:2" x14ac:dyDescent="0.35">
      <c r="B110" s="71" t="s">
        <v>242</v>
      </c>
    </row>
    <row r="111" spans="2:2" x14ac:dyDescent="0.35">
      <c r="B111" s="72" t="s">
        <v>243</v>
      </c>
    </row>
  </sheetData>
  <hyperlinks>
    <hyperlink ref="C58" r:id="rId1" display="!&amp;@" xr:uid="{7777CB04-D544-46D0-8223-F06347B94533}"/>
  </hyperlinks>
  <pageMargins left="0.7" right="0.7" top="0.75" bottom="0.75" header="0.3" footer="0.3"/>
  <pageSetup orientation="portrait" horizontalDpi="0" verticalDpi="0" r:id="rId2"/>
  <ignoredErrors>
    <ignoredError sqref="C41:C52 C30:C37 C19:C2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5C7F-CD2B-44EF-A3CF-77CD744883DD}">
  <sheetPr codeName="Sheet15">
    <tabColor rgb="FF0000FF"/>
    <pageSetUpPr fitToPage="1"/>
  </sheetPr>
  <dimension ref="A1:AO12"/>
  <sheetViews>
    <sheetView topLeftCell="AA1" zoomScale="85" zoomScaleNormal="85" workbookViewId="0">
      <selection activeCell="L32" sqref="L32"/>
    </sheetView>
  </sheetViews>
  <sheetFormatPr defaultColWidth="9.1796875" defaultRowHeight="14.5" x14ac:dyDescent="0.35"/>
  <cols>
    <col min="1" max="1" width="26.453125" style="39" customWidth="1"/>
    <col min="2" max="2" width="14.1796875" style="39" bestFit="1" customWidth="1"/>
    <col min="3" max="3" width="19.26953125" style="39" customWidth="1"/>
    <col min="4" max="4" width="17.81640625" style="39" customWidth="1"/>
    <col min="5" max="5" width="24.81640625" style="39" bestFit="1" customWidth="1"/>
    <col min="6" max="6" width="24" style="39" bestFit="1" customWidth="1"/>
    <col min="7" max="7" width="43.1796875" style="40" bestFit="1" customWidth="1"/>
    <col min="8" max="8" width="15.7265625" style="40" bestFit="1" customWidth="1"/>
    <col min="9" max="9" width="17.7265625" style="40" customWidth="1"/>
    <col min="10" max="10" width="20.1796875" style="19" bestFit="1" customWidth="1"/>
    <col min="11" max="11" width="12.81640625" style="19" bestFit="1" customWidth="1"/>
    <col min="12" max="12" width="15.7265625" style="19" bestFit="1" customWidth="1"/>
    <col min="13" max="13" width="14.26953125" style="19" bestFit="1" customWidth="1"/>
    <col min="14" max="14" width="20.1796875" style="19" bestFit="1" customWidth="1"/>
    <col min="15" max="15" width="12.81640625" style="19" bestFit="1" customWidth="1"/>
    <col min="16" max="16" width="15.7265625" style="19" bestFit="1" customWidth="1"/>
    <col min="17" max="17" width="14.26953125" style="19" bestFit="1" customWidth="1"/>
    <col min="18" max="18" width="20.1796875" style="19" bestFit="1" customWidth="1"/>
    <col min="19" max="19" width="12.81640625" style="19" bestFit="1" customWidth="1"/>
    <col min="20" max="22" width="29.453125" style="19" bestFit="1" customWidth="1"/>
    <col min="23" max="23" width="21.7265625" style="19" bestFit="1" customWidth="1"/>
    <col min="24" max="24" width="32.7265625" style="19" bestFit="1" customWidth="1"/>
    <col min="25" max="25" width="21" style="19" bestFit="1" customWidth="1"/>
    <col min="26" max="28" width="32.453125" style="19" bestFit="1" customWidth="1"/>
    <col min="29" max="29" width="30.81640625" style="19" bestFit="1" customWidth="1"/>
    <col min="30" max="30" width="41.81640625" style="40" bestFit="1" customWidth="1"/>
    <col min="31" max="31" width="30.26953125" style="19" bestFit="1" customWidth="1"/>
    <col min="32" max="32" width="20.7265625" style="19" bestFit="1" customWidth="1"/>
    <col min="33" max="33" width="24.453125" style="19" bestFit="1" customWidth="1"/>
    <col min="34" max="34" width="22.1796875" style="19" bestFit="1" customWidth="1"/>
    <col min="35" max="35" width="21.7265625" style="19" bestFit="1" customWidth="1"/>
    <col min="36" max="36" width="16.81640625" style="19" bestFit="1" customWidth="1"/>
    <col min="37" max="37" width="13.453125" style="19" bestFit="1" customWidth="1"/>
    <col min="38" max="38" width="33.453125" style="19" bestFit="1" customWidth="1"/>
    <col min="39" max="39" width="34.1796875" style="19" bestFit="1" customWidth="1"/>
    <col min="40" max="40" width="22.1796875" style="19" bestFit="1" customWidth="1"/>
    <col min="41" max="41" width="20.1796875" style="19" bestFit="1" customWidth="1"/>
    <col min="42" max="16384" width="9.1796875" style="19"/>
  </cols>
  <sheetData>
    <row r="1" spans="1:41" s="50" customFormat="1" ht="15" thickBot="1" x14ac:dyDescent="0.4">
      <c r="A1" s="57" t="s">
        <v>244</v>
      </c>
      <c r="B1" s="50" t="s">
        <v>245</v>
      </c>
      <c r="C1" s="50" t="s">
        <v>246</v>
      </c>
      <c r="D1" s="50" t="s">
        <v>247</v>
      </c>
      <c r="E1" s="51" t="s">
        <v>248</v>
      </c>
      <c r="F1" s="51" t="s">
        <v>249</v>
      </c>
      <c r="G1" s="50" t="s">
        <v>250</v>
      </c>
      <c r="H1" s="52" t="s">
        <v>251</v>
      </c>
      <c r="I1" s="50" t="s">
        <v>252</v>
      </c>
      <c r="J1" s="53" t="s">
        <v>253</v>
      </c>
      <c r="K1" s="50" t="s">
        <v>254</v>
      </c>
      <c r="L1" s="52" t="s">
        <v>255</v>
      </c>
      <c r="M1" s="50" t="s">
        <v>256</v>
      </c>
      <c r="N1" s="53" t="s">
        <v>257</v>
      </c>
      <c r="O1" s="54" t="s">
        <v>258</v>
      </c>
      <c r="P1" s="52" t="s">
        <v>259</v>
      </c>
      <c r="Q1" s="50" t="s">
        <v>260</v>
      </c>
      <c r="R1" s="53" t="s">
        <v>261</v>
      </c>
      <c r="S1" s="54" t="s">
        <v>262</v>
      </c>
      <c r="T1" s="50" t="s">
        <v>263</v>
      </c>
      <c r="U1" s="50" t="s">
        <v>264</v>
      </c>
      <c r="V1" s="50" t="s">
        <v>265</v>
      </c>
      <c r="W1" s="50" t="s">
        <v>266</v>
      </c>
      <c r="X1" s="50" t="s">
        <v>267</v>
      </c>
      <c r="Y1" s="54" t="s">
        <v>268</v>
      </c>
      <c r="Z1" s="50" t="s">
        <v>269</v>
      </c>
      <c r="AA1" s="50" t="s">
        <v>270</v>
      </c>
      <c r="AB1" s="50" t="s">
        <v>271</v>
      </c>
      <c r="AC1" s="50" t="s">
        <v>272</v>
      </c>
      <c r="AD1" s="50" t="s">
        <v>273</v>
      </c>
      <c r="AE1" s="54" t="s">
        <v>274</v>
      </c>
      <c r="AF1" s="50" t="s">
        <v>275</v>
      </c>
      <c r="AG1" s="50" t="s">
        <v>276</v>
      </c>
      <c r="AH1" s="55" t="s">
        <v>277</v>
      </c>
      <c r="AI1" s="55" t="s">
        <v>278</v>
      </c>
      <c r="AJ1" s="55" t="s">
        <v>279</v>
      </c>
      <c r="AK1" s="55" t="s">
        <v>280</v>
      </c>
      <c r="AL1" s="50" t="s">
        <v>281</v>
      </c>
      <c r="AM1" s="55" t="s">
        <v>282</v>
      </c>
      <c r="AN1" s="53" t="s">
        <v>283</v>
      </c>
      <c r="AO1" s="50" t="s">
        <v>284</v>
      </c>
    </row>
    <row r="2" spans="1:41" s="48" customFormat="1" x14ac:dyDescent="0.35">
      <c r="A2" s="43" t="e">
        <f>VLOOKUP(Application!$H$2,'Other Info'!$B$17:$D$54,3,FALSE)</f>
        <v>#N/A</v>
      </c>
      <c r="B2" s="44" t="s">
        <v>285</v>
      </c>
      <c r="C2" s="45">
        <f>Application!B7</f>
        <v>0</v>
      </c>
      <c r="D2" s="45">
        <f>Application!B8</f>
        <v>0</v>
      </c>
      <c r="E2" s="46" t="e">
        <f>'Payment Schedule'!#REF!</f>
        <v>#REF!</v>
      </c>
      <c r="F2" s="46" t="e">
        <f>'Payment Schedule'!#REF!</f>
        <v>#REF!</v>
      </c>
      <c r="G2" s="45" t="s">
        <v>286</v>
      </c>
      <c r="H2" s="45">
        <f>'Payment Schedule'!$C$22</f>
        <v>0</v>
      </c>
      <c r="I2" s="47" t="s">
        <v>287</v>
      </c>
      <c r="J2" s="46" t="e">
        <f>E2</f>
        <v>#REF!</v>
      </c>
      <c r="K2" s="45" t="s">
        <v>42</v>
      </c>
      <c r="L2" s="43" t="s">
        <v>288</v>
      </c>
      <c r="M2" s="43" t="s">
        <v>288</v>
      </c>
      <c r="N2" s="43" t="s">
        <v>288</v>
      </c>
      <c r="O2" s="43" t="s">
        <v>288</v>
      </c>
      <c r="P2" s="43" t="s">
        <v>288</v>
      </c>
      <c r="Q2" s="43" t="s">
        <v>288</v>
      </c>
      <c r="R2" s="43" t="s">
        <v>288</v>
      </c>
      <c r="S2" s="43" t="s">
        <v>288</v>
      </c>
      <c r="T2" s="43">
        <f>Application!B13</f>
        <v>0</v>
      </c>
      <c r="V2" s="45"/>
      <c r="W2" s="43">
        <f>Application!B14</f>
        <v>0</v>
      </c>
      <c r="X2" s="43">
        <f>Application!B15</f>
        <v>0</v>
      </c>
      <c r="Y2" s="60">
        <f>Application!B16</f>
        <v>0</v>
      </c>
      <c r="Z2" s="43" t="s">
        <v>288</v>
      </c>
      <c r="AC2" s="43" t="s">
        <v>288</v>
      </c>
      <c r="AF2" s="45">
        <f>'Other Info'!C7</f>
        <v>0</v>
      </c>
      <c r="AJ2" s="49">
        <f>'Other Info'!D7</f>
        <v>0</v>
      </c>
      <c r="AL2" s="45">
        <f>'Other Info'!E7</f>
        <v>0</v>
      </c>
      <c r="AM2" s="49">
        <f>'Other Info'!G7</f>
        <v>0</v>
      </c>
      <c r="AN2" s="67">
        <f>Application!B9</f>
        <v>0</v>
      </c>
      <c r="AO2" s="45" t="e">
        <f t="shared" ref="AO2:AO9" si="0">LEFT(A2,3)&amp;"-"&amp;B2</f>
        <v>#N/A</v>
      </c>
    </row>
    <row r="3" spans="1:41" s="48" customFormat="1" x14ac:dyDescent="0.35">
      <c r="A3" s="43" t="e">
        <f>VLOOKUP(Application!$H$2,'Other Info'!$B$17:$D$54,3,FALSE)</f>
        <v>#N/A</v>
      </c>
      <c r="B3" s="44" t="s">
        <v>289</v>
      </c>
      <c r="C3" s="45">
        <f>Application!E7</f>
        <v>0</v>
      </c>
      <c r="D3" s="45">
        <f>Application!E8</f>
        <v>0</v>
      </c>
      <c r="E3" s="46" t="e">
        <f>'Payment Schedule'!#REF!</f>
        <v>#REF!</v>
      </c>
      <c r="F3" s="46" t="e">
        <f>'Payment Schedule'!#REF!</f>
        <v>#REF!</v>
      </c>
      <c r="G3" s="45" t="s">
        <v>286</v>
      </c>
      <c r="H3" s="45">
        <f>'Payment Schedule'!$C$22</f>
        <v>0</v>
      </c>
      <c r="I3" s="47" t="s">
        <v>287</v>
      </c>
      <c r="J3" s="46">
        <f>'Payment Schedule'!$C$26</f>
        <v>45809</v>
      </c>
      <c r="K3" s="45" t="s">
        <v>42</v>
      </c>
      <c r="L3" s="43" t="s">
        <v>288</v>
      </c>
      <c r="M3" s="43" t="s">
        <v>288</v>
      </c>
      <c r="N3" s="43" t="s">
        <v>288</v>
      </c>
      <c r="O3" s="43" t="s">
        <v>288</v>
      </c>
      <c r="P3" s="43" t="s">
        <v>288</v>
      </c>
      <c r="Q3" s="43" t="s">
        <v>288</v>
      </c>
      <c r="R3" s="43" t="s">
        <v>288</v>
      </c>
      <c r="S3" s="43" t="s">
        <v>288</v>
      </c>
      <c r="T3" s="43">
        <f>Application!E13</f>
        <v>0</v>
      </c>
      <c r="V3" s="45"/>
      <c r="W3" s="43">
        <f>Application!E14</f>
        <v>0</v>
      </c>
      <c r="X3" s="43">
        <f>Application!E15</f>
        <v>0</v>
      </c>
      <c r="Y3" s="60">
        <f>Application!E16</f>
        <v>0</v>
      </c>
      <c r="Z3" s="43" t="s">
        <v>288</v>
      </c>
      <c r="AC3" s="43" t="s">
        <v>288</v>
      </c>
      <c r="AF3" s="45">
        <f>'Other Info'!C8</f>
        <v>0</v>
      </c>
      <c r="AJ3" s="49">
        <f>'Other Info'!D8</f>
        <v>0</v>
      </c>
      <c r="AL3" s="45">
        <f>'Other Info'!E8</f>
        <v>0</v>
      </c>
      <c r="AM3" s="49">
        <f>'Other Info'!G8</f>
        <v>0</v>
      </c>
      <c r="AN3" s="67">
        <f>Application!E9</f>
        <v>0</v>
      </c>
      <c r="AO3" s="45" t="e">
        <f t="shared" si="0"/>
        <v>#N/A</v>
      </c>
    </row>
    <row r="4" spans="1:41" s="48" customFormat="1" x14ac:dyDescent="0.35">
      <c r="A4" s="43" t="e">
        <f>VLOOKUP(Application!$H$2,'Other Info'!$B$17:$D$54,3,FALSE)</f>
        <v>#N/A</v>
      </c>
      <c r="B4" s="44" t="s">
        <v>290</v>
      </c>
      <c r="C4" s="45">
        <f>Application!H7</f>
        <v>0</v>
      </c>
      <c r="D4" s="45">
        <f>Application!H8</f>
        <v>0</v>
      </c>
      <c r="E4" s="46" t="e">
        <f>'Payment Schedule'!#REF!</f>
        <v>#REF!</v>
      </c>
      <c r="F4" s="46" t="e">
        <f>'Payment Schedule'!#REF!</f>
        <v>#REF!</v>
      </c>
      <c r="G4" s="45" t="s">
        <v>286</v>
      </c>
      <c r="H4" s="45">
        <f>'Payment Schedule'!$C$22</f>
        <v>0</v>
      </c>
      <c r="I4" s="47" t="s">
        <v>287</v>
      </c>
      <c r="J4" s="46">
        <f>'Payment Schedule'!$C$26</f>
        <v>45809</v>
      </c>
      <c r="K4" s="45" t="s">
        <v>42</v>
      </c>
      <c r="L4" s="43" t="s">
        <v>288</v>
      </c>
      <c r="M4" s="43" t="s">
        <v>288</v>
      </c>
      <c r="N4" s="43" t="s">
        <v>288</v>
      </c>
      <c r="O4" s="43" t="s">
        <v>288</v>
      </c>
      <c r="P4" s="43" t="s">
        <v>288</v>
      </c>
      <c r="Q4" s="43" t="s">
        <v>288</v>
      </c>
      <c r="R4" s="43" t="s">
        <v>288</v>
      </c>
      <c r="S4" s="43" t="s">
        <v>288</v>
      </c>
      <c r="T4" s="43">
        <f>Application!H13</f>
        <v>0</v>
      </c>
      <c r="V4" s="45"/>
      <c r="W4" s="43">
        <f>Application!H14</f>
        <v>0</v>
      </c>
      <c r="X4" s="43">
        <f>Application!H15</f>
        <v>0</v>
      </c>
      <c r="Y4" s="60">
        <f>Application!H16</f>
        <v>0</v>
      </c>
      <c r="Z4" s="43" t="s">
        <v>288</v>
      </c>
      <c r="AC4" s="43" t="s">
        <v>288</v>
      </c>
      <c r="AF4" s="45">
        <f>'Other Info'!C9</f>
        <v>0</v>
      </c>
      <c r="AJ4" s="49">
        <f>'Other Info'!D9</f>
        <v>0</v>
      </c>
      <c r="AL4" s="45">
        <f>'Other Info'!E9</f>
        <v>0</v>
      </c>
      <c r="AM4" s="49">
        <f>'Other Info'!G9</f>
        <v>0</v>
      </c>
      <c r="AN4" s="67">
        <f>Application!H9</f>
        <v>0</v>
      </c>
      <c r="AO4" s="45" t="e">
        <f t="shared" si="0"/>
        <v>#N/A</v>
      </c>
    </row>
    <row r="5" spans="1:41" s="48" customFormat="1" x14ac:dyDescent="0.35">
      <c r="A5" s="43" t="e">
        <f>VLOOKUP(Application!$H$2,'Other Info'!$B$17:$D$54,3,FALSE)</f>
        <v>#N/A</v>
      </c>
      <c r="B5" s="44" t="s">
        <v>291</v>
      </c>
      <c r="C5" s="45">
        <f>Application!K7</f>
        <v>0</v>
      </c>
      <c r="D5" s="45">
        <f>Application!K8</f>
        <v>0</v>
      </c>
      <c r="E5" s="46" t="e">
        <f>'Payment Schedule'!#REF!</f>
        <v>#REF!</v>
      </c>
      <c r="F5" s="46" t="e">
        <f>'Payment Schedule'!#REF!</f>
        <v>#REF!</v>
      </c>
      <c r="G5" s="45" t="s">
        <v>286</v>
      </c>
      <c r="H5" s="45">
        <f>'Payment Schedule'!$C$22</f>
        <v>0</v>
      </c>
      <c r="I5" s="47" t="s">
        <v>287</v>
      </c>
      <c r="J5" s="46">
        <f>'Payment Schedule'!$C$26</f>
        <v>45809</v>
      </c>
      <c r="K5" s="45" t="s">
        <v>42</v>
      </c>
      <c r="L5" s="43" t="s">
        <v>288</v>
      </c>
      <c r="M5" s="43" t="s">
        <v>288</v>
      </c>
      <c r="N5" s="43" t="s">
        <v>288</v>
      </c>
      <c r="O5" s="43" t="s">
        <v>288</v>
      </c>
      <c r="P5" s="43" t="s">
        <v>288</v>
      </c>
      <c r="Q5" s="43" t="s">
        <v>288</v>
      </c>
      <c r="R5" s="43" t="s">
        <v>288</v>
      </c>
      <c r="S5" s="43" t="s">
        <v>288</v>
      </c>
      <c r="T5" s="43">
        <f>Application!K13</f>
        <v>0</v>
      </c>
      <c r="V5" s="45"/>
      <c r="W5" s="43">
        <f>Application!K14</f>
        <v>0</v>
      </c>
      <c r="X5" s="43">
        <f>Application!K15</f>
        <v>0</v>
      </c>
      <c r="Y5" s="60">
        <f>Application!K16</f>
        <v>0</v>
      </c>
      <c r="Z5" s="43" t="s">
        <v>288</v>
      </c>
      <c r="AC5" s="43" t="s">
        <v>288</v>
      </c>
      <c r="AF5" s="45">
        <f>'Other Info'!C10</f>
        <v>0</v>
      </c>
      <c r="AJ5" s="49">
        <f>'Other Info'!D10</f>
        <v>0</v>
      </c>
      <c r="AL5" s="45">
        <f>'Other Info'!E10</f>
        <v>0</v>
      </c>
      <c r="AM5" s="49">
        <f>'Other Info'!G10</f>
        <v>0</v>
      </c>
      <c r="AN5" s="67">
        <f>Application!K9</f>
        <v>0</v>
      </c>
      <c r="AO5" s="45" t="e">
        <f t="shared" si="0"/>
        <v>#N/A</v>
      </c>
    </row>
    <row r="6" spans="1:41" x14ac:dyDescent="0.35">
      <c r="A6" s="35" t="e">
        <f>VLOOKUP(Application!$H$2,'Other Info'!$B$17:$D$54,3,FALSE)</f>
        <v>#N/A</v>
      </c>
      <c r="B6" s="42" t="s">
        <v>292</v>
      </c>
      <c r="C6" s="36">
        <f>Application!B22</f>
        <v>0</v>
      </c>
      <c r="D6" s="36">
        <f>Application!B23</f>
        <v>0</v>
      </c>
      <c r="E6" s="37" t="e">
        <f>'Payment Schedule'!#REF!</f>
        <v>#REF!</v>
      </c>
      <c r="F6" s="37" t="e">
        <f>'Payment Schedule'!#REF!</f>
        <v>#REF!</v>
      </c>
      <c r="G6" s="36" t="s">
        <v>286</v>
      </c>
      <c r="H6" s="36">
        <f>'Payment Schedule'!$C$22</f>
        <v>0</v>
      </c>
      <c r="I6" s="40" t="s">
        <v>287</v>
      </c>
      <c r="J6" s="37">
        <f>'Payment Schedule'!$C$26</f>
        <v>45809</v>
      </c>
      <c r="K6" s="36" t="s">
        <v>42</v>
      </c>
      <c r="L6" s="35" t="s">
        <v>288</v>
      </c>
      <c r="M6" s="35" t="s">
        <v>288</v>
      </c>
      <c r="N6" s="35" t="s">
        <v>288</v>
      </c>
      <c r="O6" s="35" t="s">
        <v>288</v>
      </c>
      <c r="P6" s="35" t="s">
        <v>288</v>
      </c>
      <c r="Q6" s="35" t="s">
        <v>288</v>
      </c>
      <c r="R6" s="35" t="s">
        <v>288</v>
      </c>
      <c r="S6" s="35" t="s">
        <v>288</v>
      </c>
      <c r="T6" s="35">
        <f>Application!B28</f>
        <v>0</v>
      </c>
      <c r="V6" s="36"/>
      <c r="W6" s="35">
        <f>Application!B29</f>
        <v>0</v>
      </c>
      <c r="X6" s="35">
        <f>Application!B30</f>
        <v>0</v>
      </c>
      <c r="Y6" s="61">
        <f>Application!B31</f>
        <v>0</v>
      </c>
      <c r="Z6" s="35" t="s">
        <v>288</v>
      </c>
      <c r="AC6" s="35" t="s">
        <v>288</v>
      </c>
      <c r="AF6" s="36">
        <f>'Other Info'!C11</f>
        <v>0</v>
      </c>
      <c r="AJ6" s="38">
        <f>'Other Info'!D11</f>
        <v>0</v>
      </c>
      <c r="AL6" s="36">
        <f>'Other Info'!E11</f>
        <v>0</v>
      </c>
      <c r="AM6" s="38">
        <f>'Other Info'!G11</f>
        <v>0</v>
      </c>
      <c r="AN6" s="68">
        <f>Application!B24</f>
        <v>0</v>
      </c>
      <c r="AO6" s="36" t="e">
        <f t="shared" si="0"/>
        <v>#N/A</v>
      </c>
    </row>
    <row r="7" spans="1:41" x14ac:dyDescent="0.35">
      <c r="A7" s="35" t="e">
        <f>VLOOKUP(Application!$H$2,'Other Info'!$B$17:$D$54,3,FALSE)</f>
        <v>#N/A</v>
      </c>
      <c r="B7" s="42" t="s">
        <v>293</v>
      </c>
      <c r="C7" s="36">
        <f>Application!E22</f>
        <v>0</v>
      </c>
      <c r="D7" s="36">
        <f>Application!E23</f>
        <v>0</v>
      </c>
      <c r="E7" s="37" t="e">
        <f>'Payment Schedule'!#REF!</f>
        <v>#REF!</v>
      </c>
      <c r="F7" s="37" t="e">
        <f>'Payment Schedule'!#REF!</f>
        <v>#REF!</v>
      </c>
      <c r="G7" s="36" t="s">
        <v>286</v>
      </c>
      <c r="H7" s="36">
        <f>'Payment Schedule'!$C$22</f>
        <v>0</v>
      </c>
      <c r="I7" s="40" t="s">
        <v>287</v>
      </c>
      <c r="J7" s="37">
        <f>'Payment Schedule'!$C$26</f>
        <v>45809</v>
      </c>
      <c r="K7" s="36" t="s">
        <v>42</v>
      </c>
      <c r="L7" s="35" t="s">
        <v>288</v>
      </c>
      <c r="M7" s="35" t="s">
        <v>288</v>
      </c>
      <c r="N7" s="35" t="s">
        <v>288</v>
      </c>
      <c r="O7" s="35" t="s">
        <v>288</v>
      </c>
      <c r="P7" s="35" t="s">
        <v>288</v>
      </c>
      <c r="Q7" s="35" t="s">
        <v>288</v>
      </c>
      <c r="R7" s="35" t="s">
        <v>288</v>
      </c>
      <c r="S7" s="35" t="s">
        <v>288</v>
      </c>
      <c r="T7" s="35">
        <f>Application!E28</f>
        <v>0</v>
      </c>
      <c r="V7" s="36"/>
      <c r="W7" s="35">
        <f>Application!E29</f>
        <v>0</v>
      </c>
      <c r="X7" s="35">
        <f>Application!E30</f>
        <v>0</v>
      </c>
      <c r="Y7" s="61">
        <f>Application!E31</f>
        <v>0</v>
      </c>
      <c r="Z7" s="35" t="s">
        <v>288</v>
      </c>
      <c r="AC7" s="35" t="s">
        <v>288</v>
      </c>
      <c r="AF7" s="36">
        <f>'Other Info'!C12</f>
        <v>0</v>
      </c>
      <c r="AJ7" s="38">
        <f>'Other Info'!D12</f>
        <v>0</v>
      </c>
      <c r="AL7" s="36">
        <f>'Other Info'!E12</f>
        <v>0</v>
      </c>
      <c r="AM7" s="38">
        <f>'Other Info'!G12</f>
        <v>0</v>
      </c>
      <c r="AN7" s="68">
        <f>Application!E24</f>
        <v>0</v>
      </c>
      <c r="AO7" s="36" t="e">
        <f t="shared" si="0"/>
        <v>#N/A</v>
      </c>
    </row>
    <row r="8" spans="1:41" x14ac:dyDescent="0.35">
      <c r="A8" s="35" t="e">
        <f>VLOOKUP(Application!$H$2,'Other Info'!$B$17:$D$54,3,FALSE)</f>
        <v>#N/A</v>
      </c>
      <c r="B8" s="42" t="s">
        <v>294</v>
      </c>
      <c r="C8" s="36">
        <f>Application!H22</f>
        <v>0</v>
      </c>
      <c r="D8" s="36">
        <f>Application!H23</f>
        <v>0</v>
      </c>
      <c r="E8" s="37" t="e">
        <f>'Payment Schedule'!#REF!</f>
        <v>#REF!</v>
      </c>
      <c r="F8" s="37" t="e">
        <f>'Payment Schedule'!#REF!</f>
        <v>#REF!</v>
      </c>
      <c r="G8" s="36" t="s">
        <v>286</v>
      </c>
      <c r="H8" s="36">
        <f>'Payment Schedule'!$C$22</f>
        <v>0</v>
      </c>
      <c r="I8" s="40" t="s">
        <v>287</v>
      </c>
      <c r="J8" s="37">
        <f>'Payment Schedule'!$C$26</f>
        <v>45809</v>
      </c>
      <c r="K8" s="36" t="s">
        <v>42</v>
      </c>
      <c r="L8" s="35" t="s">
        <v>288</v>
      </c>
      <c r="M8" s="35" t="s">
        <v>288</v>
      </c>
      <c r="N8" s="35" t="s">
        <v>288</v>
      </c>
      <c r="O8" s="35" t="s">
        <v>288</v>
      </c>
      <c r="P8" s="35" t="s">
        <v>288</v>
      </c>
      <c r="Q8" s="35" t="s">
        <v>288</v>
      </c>
      <c r="R8" s="35" t="s">
        <v>288</v>
      </c>
      <c r="S8" s="35" t="s">
        <v>288</v>
      </c>
      <c r="T8" s="35">
        <f>Application!H28</f>
        <v>0</v>
      </c>
      <c r="V8" s="36"/>
      <c r="W8" s="35">
        <f>Application!H29</f>
        <v>0</v>
      </c>
      <c r="X8" s="35">
        <f>Application!H30</f>
        <v>0</v>
      </c>
      <c r="Y8" s="61">
        <f>Application!H31</f>
        <v>0</v>
      </c>
      <c r="Z8" s="35" t="s">
        <v>288</v>
      </c>
      <c r="AC8" s="35" t="s">
        <v>288</v>
      </c>
      <c r="AF8" s="36">
        <f>'Other Info'!C13</f>
        <v>0</v>
      </c>
      <c r="AJ8" s="38">
        <f>'Other Info'!D13</f>
        <v>0</v>
      </c>
      <c r="AL8" s="36">
        <f>'Other Info'!E13</f>
        <v>0</v>
      </c>
      <c r="AM8" s="38">
        <f>'Other Info'!G13</f>
        <v>0</v>
      </c>
      <c r="AN8" s="68">
        <f>Application!H24</f>
        <v>0</v>
      </c>
      <c r="AO8" s="36" t="e">
        <f t="shared" si="0"/>
        <v>#N/A</v>
      </c>
    </row>
    <row r="9" spans="1:41" x14ac:dyDescent="0.35">
      <c r="A9" s="35" t="e">
        <f>VLOOKUP(Application!$H$2,'Other Info'!$B$17:$D$54,3,FALSE)</f>
        <v>#N/A</v>
      </c>
      <c r="B9" s="42" t="s">
        <v>295</v>
      </c>
      <c r="C9" s="36">
        <f>Application!K22</f>
        <v>0</v>
      </c>
      <c r="D9" s="36">
        <f>Application!K23</f>
        <v>0</v>
      </c>
      <c r="E9" s="37" t="e">
        <f>'Payment Schedule'!#REF!</f>
        <v>#REF!</v>
      </c>
      <c r="F9" s="37" t="e">
        <f>'Payment Schedule'!#REF!</f>
        <v>#REF!</v>
      </c>
      <c r="G9" s="36" t="s">
        <v>286</v>
      </c>
      <c r="H9" s="36">
        <f>'Payment Schedule'!$C$22</f>
        <v>0</v>
      </c>
      <c r="I9" s="40" t="s">
        <v>287</v>
      </c>
      <c r="J9" s="37">
        <f>'Payment Schedule'!$C$26</f>
        <v>45809</v>
      </c>
      <c r="K9" s="36" t="s">
        <v>42</v>
      </c>
      <c r="L9" s="35" t="s">
        <v>288</v>
      </c>
      <c r="M9" s="35" t="s">
        <v>288</v>
      </c>
      <c r="N9" s="35" t="s">
        <v>288</v>
      </c>
      <c r="O9" s="35" t="s">
        <v>288</v>
      </c>
      <c r="P9" s="35" t="s">
        <v>288</v>
      </c>
      <c r="Q9" s="35" t="s">
        <v>288</v>
      </c>
      <c r="R9" s="35" t="s">
        <v>288</v>
      </c>
      <c r="S9" s="35" t="s">
        <v>288</v>
      </c>
      <c r="T9" s="35">
        <f>Application!K28</f>
        <v>0</v>
      </c>
      <c r="V9" s="36"/>
      <c r="W9" s="35">
        <f>Application!K29</f>
        <v>0</v>
      </c>
      <c r="X9" s="35">
        <f>Application!K30</f>
        <v>0</v>
      </c>
      <c r="Y9" s="61">
        <f>Application!K31</f>
        <v>0</v>
      </c>
      <c r="Z9" s="35" t="s">
        <v>288</v>
      </c>
      <c r="AC9" s="35" t="s">
        <v>288</v>
      </c>
      <c r="AF9" s="36">
        <f>'Other Info'!C14</f>
        <v>0</v>
      </c>
      <c r="AJ9" s="38">
        <f>'Other Info'!D14</f>
        <v>0</v>
      </c>
      <c r="AL9" s="36">
        <f>'Other Info'!E14</f>
        <v>0</v>
      </c>
      <c r="AM9" s="38">
        <f>'Other Info'!G14</f>
        <v>0</v>
      </c>
      <c r="AN9" s="68">
        <f>Application!K24</f>
        <v>0</v>
      </c>
      <c r="AO9" s="36" t="e">
        <f t="shared" si="0"/>
        <v>#N/A</v>
      </c>
    </row>
    <row r="10" spans="1:41" x14ac:dyDescent="0.35">
      <c r="J10" s="41"/>
      <c r="K10" s="41"/>
    </row>
    <row r="11" spans="1:41" x14ac:dyDescent="0.35">
      <c r="A11" s="56"/>
      <c r="J11" s="41"/>
      <c r="K11" s="41"/>
    </row>
    <row r="12" spans="1:41" x14ac:dyDescent="0.35">
      <c r="A12" s="56"/>
      <c r="J12" s="41"/>
      <c r="K12" s="41"/>
    </row>
  </sheetData>
  <dataValidations disablePrompts="1" count="3">
    <dataValidation type="textLength" operator="lessThanOrEqual" allowBlank="1" showInputMessage="1" showErrorMessage="1" promptTitle="Help:" prompt="Rent can be used to split the leases' rent into multiple charges that will post concurrently. These columns will create a single rent for the lease and should not be used for escalations of rent changes overtime." sqref="S1 K1" xr:uid="{68576043-D4CF-4AF0-84A0-2B0C2F005AE7}">
      <formula1>240</formula1>
    </dataValidation>
    <dataValidation allowBlank="1" showInputMessage="1" showErrorMessage="1" promptTitle="Help:" prompt="Rent can be used to split the leases' rent into multiple charges that will post concurrently. These columns will create a single rent for the lease and should not be used for escalations of rent changes overtime." sqref="G1:J1 L1:R1" xr:uid="{85E6D46F-4E6F-4545-914D-F2DDEAF57D96}"/>
    <dataValidation allowBlank="1" showInputMessage="1" showErrorMessage="1" promptTitle="Help:" prompt="* : indicates a required field_x000a_optional : indicates that the field is optional" sqref="T1:XFD1 A1:F1" xr:uid="{599A55C2-9F4E-4FA2-8AEC-5B5675BC6595}"/>
  </dataValidations>
  <pageMargins left="0.25" right="0.25" top="0.25" bottom="0.2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Application</vt:lpstr>
      <vt:lpstr>Tenants</vt:lpstr>
      <vt:lpstr>Payment Schedule</vt:lpstr>
      <vt:lpstr>Execution</vt:lpstr>
      <vt:lpstr>Other Info</vt:lpstr>
      <vt:lpstr>Lease Upload</vt:lpstr>
      <vt:lpstr>Application!Print_Area</vt:lpstr>
      <vt:lpstr>Execution!Print_Area</vt:lpstr>
      <vt:lpstr>'Payment Schedule'!Print_Area</vt:lpstr>
      <vt:lpstr>Tenants!Print_Area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Schmiemann</dc:creator>
  <cp:keywords/>
  <dc:description/>
  <cp:lastModifiedBy>Justin Schmiemann</cp:lastModifiedBy>
  <cp:revision/>
  <dcterms:created xsi:type="dcterms:W3CDTF">2017-12-03T04:48:14Z</dcterms:created>
  <dcterms:modified xsi:type="dcterms:W3CDTF">2024-09-26T21:26:01Z</dcterms:modified>
  <cp:category/>
  <cp:contentStatus/>
</cp:coreProperties>
</file>